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60" activeTab="2"/>
  </bookViews>
  <sheets>
    <sheet name="Лист1" sheetId="1" r:id="rId1"/>
    <sheet name="Часть 1" sheetId="2" r:id="rId2"/>
    <sheet name="часть 2 " sheetId="3" r:id="rId3"/>
    <sheet name="Часть 3" sheetId="4" r:id="rId4"/>
    <sheet name="Пояснения Часть4" sheetId="5" r:id="rId5"/>
  </sheets>
  <externalReferences>
    <externalReference r:id="rId8"/>
  </externalReferences>
  <definedNames>
    <definedName name="_xlnm.Print_Area" localSheetId="4">'Пояснения Часть4'!$A$1:$C$22</definedName>
    <definedName name="_xlnm.Print_Area" localSheetId="1">'Часть 1'!$A$1:$BH$24</definedName>
    <definedName name="_xlnm.Print_Area" localSheetId="2">'часть 2 '!$A$1:$S$85</definedName>
    <definedName name="ОбязУчебНагрузка">'[1]Нормы'!$B$3</definedName>
  </definedNames>
  <calcPr fullCalcOnLoad="1"/>
</workbook>
</file>

<file path=xl/sharedStrings.xml><?xml version="1.0" encoding="utf-8"?>
<sst xmlns="http://schemas.openxmlformats.org/spreadsheetml/2006/main" count="473" uniqueCount="334">
  <si>
    <t>Каникулы, нед.</t>
  </si>
  <si>
    <t>Всего, нед.</t>
  </si>
  <si>
    <t>Индекс</t>
  </si>
  <si>
    <t>в том числе</t>
  </si>
  <si>
    <t>1 курс</t>
  </si>
  <si>
    <t>2 курс</t>
  </si>
  <si>
    <t>Иностранный язык</t>
  </si>
  <si>
    <t>История</t>
  </si>
  <si>
    <t>Физическая культура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</si>
  <si>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</si>
  <si>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</si>
  <si>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</si>
  <si>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</si>
  <si>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</si>
  <si>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</si>
  <si>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</si>
  <si>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</si>
  <si>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Общепрофессиональные дисциплины</t>
  </si>
  <si>
    <t>Безопасность жизнедеятельности</t>
  </si>
  <si>
    <t>Всего</t>
  </si>
  <si>
    <t>Экзаменов</t>
  </si>
  <si>
    <t>№</t>
  </si>
  <si>
    <t>Наименование</t>
  </si>
  <si>
    <t>Спортивный зал</t>
  </si>
  <si>
    <t>ЕН.02</t>
  </si>
  <si>
    <t>Учебная практика</t>
  </si>
  <si>
    <t>Обязательная, час.</t>
  </si>
  <si>
    <t>Учебная нагрузка обучающихся (час.)</t>
  </si>
  <si>
    <t>курсовых работ (проектов)</t>
  </si>
  <si>
    <t>Общий гуманитарный и социально-экономический цикл</t>
  </si>
  <si>
    <t>Математический и общий естественнонаучный цикл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</si>
  <si>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</si>
  <si>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</si>
  <si>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</si>
  <si>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</si>
  <si>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</si>
  <si>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</si>
  <si>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</si>
  <si>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</si>
  <si>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</si>
  <si>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ПМ.00</t>
  </si>
  <si>
    <t>Профессиональные модули</t>
  </si>
  <si>
    <t>ПМ.01</t>
  </si>
  <si>
    <t>ПМ.02</t>
  </si>
  <si>
    <t>Информационных технологий в профессиональной деятельности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</si>
  <si>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</si>
  <si>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</si>
  <si>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</si>
  <si>
    <t>3. Максимальный объем учебной нагрузки обучающегося составляет 54 академических часа в неделю, включая все виды аудиторной и внеаудиторной учебной работы по освоению ОПОП.  Максимальный объем аудиторной учебной нагрузки при очной форме получения образования составляет 36 академических часов в неделю.</t>
  </si>
  <si>
    <t>УП.01</t>
  </si>
  <si>
    <t>ПП.01</t>
  </si>
  <si>
    <t>Распределение обязательной нагрузки по курсам и семестрам (час.)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</si>
  <si>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</si>
  <si>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</si>
  <si>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 xml:space="preserve">Максимальная </t>
  </si>
  <si>
    <t>Самостоятельная работа</t>
  </si>
  <si>
    <t>всего занятий</t>
  </si>
  <si>
    <t>лекций</t>
  </si>
  <si>
    <t>лаб.и практ.занятий, вкл.семинары</t>
  </si>
  <si>
    <t>1 сем. 16  нед.</t>
  </si>
  <si>
    <t>Государственная (итоговая) аттестация</t>
  </si>
  <si>
    <t>1. Программа базовой подготовки</t>
  </si>
  <si>
    <t xml:space="preserve">Дифф.зачетов </t>
  </si>
  <si>
    <t xml:space="preserve"> 4. Пояснительная записка</t>
  </si>
  <si>
    <t>Изучаемых дисциплин и МДК</t>
  </si>
  <si>
    <t>Учебной практики</t>
  </si>
  <si>
    <t>ПДП</t>
  </si>
  <si>
    <t>Преддипломная практика</t>
  </si>
  <si>
    <t>ГИА</t>
  </si>
  <si>
    <t>Производст.практики</t>
  </si>
  <si>
    <t>Преддипл.практики</t>
  </si>
  <si>
    <t>4 нед.</t>
  </si>
  <si>
    <t>6 нед.</t>
  </si>
  <si>
    <t xml:space="preserve">Зачетов </t>
  </si>
  <si>
    <t>% практикоориентированности</t>
  </si>
  <si>
    <t>Менеджмент</t>
  </si>
  <si>
    <t>ОП.08</t>
  </si>
  <si>
    <t>ОП.09</t>
  </si>
  <si>
    <t>ОП.10</t>
  </si>
  <si>
    <t>Статистика</t>
  </si>
  <si>
    <t>ОП.11</t>
  </si>
  <si>
    <t>Экономика организации</t>
  </si>
  <si>
    <t>Документационное обеспечение управления</t>
  </si>
  <si>
    <t>МДК.01.01</t>
  </si>
  <si>
    <t>МДК.02.01</t>
  </si>
  <si>
    <t>Правовое обеспечение профессиональной деятельности</t>
  </si>
  <si>
    <t>72.</t>
  </si>
  <si>
    <t>зачет</t>
  </si>
  <si>
    <t>экзамен</t>
  </si>
  <si>
    <t>дифференцированный зачет</t>
  </si>
  <si>
    <t/>
  </si>
  <si>
    <t xml:space="preserve">                   Кабинеты:</t>
  </si>
  <si>
    <t>Иностранного языка</t>
  </si>
  <si>
    <t xml:space="preserve">                  Лаборатории:</t>
  </si>
  <si>
    <t>Технических средств обучения</t>
  </si>
  <si>
    <t xml:space="preserve">                  Спортивный комплекс:</t>
  </si>
  <si>
    <t>Стрелковый тир (в любой модификации, включая электронный) или место для стрельбы</t>
  </si>
  <si>
    <t xml:space="preserve">                  Залы:</t>
  </si>
  <si>
    <t xml:space="preserve">Учебный план рассмотрен  и утвержден на заседании педагогического совета колледжа </t>
  </si>
  <si>
    <t>Согласовано:</t>
  </si>
  <si>
    <t>ОДБ.00</t>
  </si>
  <si>
    <t>Общеобразовательный цикл</t>
  </si>
  <si>
    <t>ОДБ.01</t>
  </si>
  <si>
    <t>ОДБ.02</t>
  </si>
  <si>
    <t>Обществознание</t>
  </si>
  <si>
    <t>ОДБ.03</t>
  </si>
  <si>
    <t>География</t>
  </si>
  <si>
    <t>ОДБ.04</t>
  </si>
  <si>
    <t>ОДБ.05</t>
  </si>
  <si>
    <t>Основы безопасности жизнедеятельности</t>
  </si>
  <si>
    <t>ОДБ.06</t>
  </si>
  <si>
    <t>ОДБ.07</t>
  </si>
  <si>
    <t>Естествознание</t>
  </si>
  <si>
    <t>ОДБ.08</t>
  </si>
  <si>
    <t>Математика</t>
  </si>
  <si>
    <t>ОДБ.09</t>
  </si>
  <si>
    <t>ОДП.11</t>
  </si>
  <si>
    <t>Русский язык</t>
  </si>
  <si>
    <t>ОДП.12</t>
  </si>
  <si>
    <t>Литература</t>
  </si>
  <si>
    <t>ОДП.13</t>
  </si>
  <si>
    <t>3 курс</t>
  </si>
  <si>
    <t>Консультации на учебную группу по 100 часов в год (всего 300 час.)</t>
  </si>
  <si>
    <t>Курсовые работы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</si>
  <si>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</si>
  <si>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</si>
  <si>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</si>
  <si>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</si>
  <si>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</si>
  <si>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</si>
  <si>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</si>
  <si>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</si>
  <si>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</si>
  <si>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</si>
  <si>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</si>
  <si>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</si>
  <si>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</si>
  <si>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</si>
  <si>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</si>
  <si>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</si>
  <si>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</si>
  <si>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</si>
  <si>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</si>
  <si>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</si>
  <si>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</si>
  <si>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</si>
  <si>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</si>
  <si>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</si>
  <si>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</si>
  <si>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</si>
  <si>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</si>
  <si>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</si>
  <si>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</si>
  <si>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</si>
  <si>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</si>
  <si>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</si>
  <si>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</si>
  <si>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</si>
  <si>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</si>
  <si>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</si>
  <si>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</si>
  <si>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</si>
  <si>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</si>
  <si>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</si>
  <si>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</si>
  <si>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</si>
  <si>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</si>
  <si>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</si>
  <si>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</si>
  <si>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</si>
  <si>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</si>
  <si>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</si>
  <si>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</si>
  <si>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Подготовка к итоговой государственной аттестации</t>
  </si>
  <si>
    <t>Всего за год</t>
  </si>
  <si>
    <t>1 семестр</t>
  </si>
  <si>
    <t>2 семестр</t>
  </si>
  <si>
    <t>нед.</t>
  </si>
  <si>
    <t>час.</t>
  </si>
  <si>
    <t>I</t>
  </si>
  <si>
    <t>::</t>
  </si>
  <si>
    <t>=</t>
  </si>
  <si>
    <t>II</t>
  </si>
  <si>
    <t>0</t>
  </si>
  <si>
    <t>III</t>
  </si>
  <si>
    <t>8</t>
  </si>
  <si>
    <t>Д</t>
  </si>
  <si>
    <t>Обозначения:</t>
  </si>
  <si>
    <t>Промежуточная аттестация</t>
  </si>
  <si>
    <t>Каникулы</t>
  </si>
  <si>
    <t>Итоговая государственная аттестация</t>
  </si>
  <si>
    <t>курсовая работа</t>
  </si>
  <si>
    <t>Право</t>
  </si>
  <si>
    <t>Экономика</t>
  </si>
  <si>
    <t>Информатика и ИКТ</t>
  </si>
  <si>
    <t>ОДП.10</t>
  </si>
  <si>
    <t>Элементы высшей математики</t>
  </si>
  <si>
    <t>Финансовая математика</t>
  </si>
  <si>
    <t>ЕН.03</t>
  </si>
  <si>
    <t>Финансы, денежное обращение и кредит</t>
  </si>
  <si>
    <t>Бухгалтерский учет</t>
  </si>
  <si>
    <t>Организация бухгалтерского учета в банках</t>
  </si>
  <si>
    <t>Анализ финансово-хозяйственной деятельности</t>
  </si>
  <si>
    <t>Основы экономической теории</t>
  </si>
  <si>
    <t>Ведение расчетных операций</t>
  </si>
  <si>
    <t>Организация безналичных расчетов</t>
  </si>
  <si>
    <t>Осуществление кредитных операций</t>
  </si>
  <si>
    <t>Организация кредитной работы</t>
  </si>
  <si>
    <t>ПМ.03</t>
  </si>
  <si>
    <t>Выполнение работ по одной или нескольким профессиям рабочих, должностям служащих</t>
  </si>
  <si>
    <t>144.</t>
  </si>
  <si>
    <t>3 сем. 16   нед.</t>
  </si>
  <si>
    <t xml:space="preserve">4 сем. 21   нед. </t>
  </si>
  <si>
    <t>5 сем.  12  нед.</t>
  </si>
  <si>
    <t>6 сем. 10  нед.</t>
  </si>
  <si>
    <t>2 сем. 23   нед.</t>
  </si>
  <si>
    <t>Производственная практика (по профилю специальности)</t>
  </si>
  <si>
    <t>Производственная практика (преддипломная)</t>
  </si>
  <si>
    <t xml:space="preserve"> Перечень лабораторий, кабинетов, мастерских и других помещений</t>
  </si>
  <si>
    <t>Гуманитарных и социально-экономических дисциплин</t>
  </si>
  <si>
    <t>Математических дисциплин</t>
  </si>
  <si>
    <t xml:space="preserve">Экономики организации </t>
  </si>
  <si>
    <t>Статистики</t>
  </si>
  <si>
    <t xml:space="preserve">Менеджмента </t>
  </si>
  <si>
    <t>Документационного обеспечения управления</t>
  </si>
  <si>
    <t>Правого обеспечения профессиональной деятельности</t>
  </si>
  <si>
    <t>Финансов, денежного обращения и кредита</t>
  </si>
  <si>
    <t>Экономической теории</t>
  </si>
  <si>
    <t>Анализа финасово-хозяйственной дечтельности</t>
  </si>
  <si>
    <t>Бухгалтерского учета</t>
  </si>
  <si>
    <t>Денежной и банковкой статистики</t>
  </si>
  <si>
    <t>Структуры и функций Центрального банка Российской Федерации</t>
  </si>
  <si>
    <t>Банковского регулирования и надзора</t>
  </si>
  <si>
    <t>Деятельности кредитно-финансовых институтов</t>
  </si>
  <si>
    <t>Безопасности жизнедеятельности и охраны труда</t>
  </si>
  <si>
    <t>Междисциплинарных курсов</t>
  </si>
  <si>
    <t>Методический</t>
  </si>
  <si>
    <t>Лингафонная</t>
  </si>
  <si>
    <t>Учебный банк</t>
  </si>
  <si>
    <t>Зам. директора колледжа</t>
  </si>
  <si>
    <t>Г</t>
  </si>
  <si>
    <r>
      <t>ВСЕГО                                                                          (</t>
    </r>
    <r>
      <rPr>
        <i/>
        <sz val="9"/>
        <rFont val="Times New Roman"/>
        <family val="1"/>
      </rPr>
      <t>без учета физической культуры и практики</t>
    </r>
    <r>
      <rPr>
        <b/>
        <sz val="9"/>
        <rFont val="Times New Roman"/>
        <family val="1"/>
      </rPr>
      <t>)</t>
    </r>
  </si>
  <si>
    <t>Экзаменов с учетом ПМ</t>
  </si>
  <si>
    <t>Выполнение дипломной работы с 18 мая по 14  июня (всего 4 нед.)</t>
  </si>
  <si>
    <t>Курсы</t>
  </si>
  <si>
    <t>Обучение по дисциплинам и междисциплинарным курсам</t>
  </si>
  <si>
    <t>Производственная практика</t>
  </si>
  <si>
    <t>пр профилю специальности</t>
  </si>
  <si>
    <t>преддипломная</t>
  </si>
  <si>
    <t>Всего (по курсам)</t>
  </si>
  <si>
    <t>I курс</t>
  </si>
  <si>
    <t>II курс</t>
  </si>
  <si>
    <t>III курс</t>
  </si>
  <si>
    <t>*</t>
  </si>
  <si>
    <t>Неделя отсутствует</t>
  </si>
  <si>
    <t>3,4,5</t>
  </si>
  <si>
    <t>МДК.03.01</t>
  </si>
  <si>
    <t>Расчетно-кассовое обслуживание</t>
  </si>
  <si>
    <t>ПП.02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</si>
  <si>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</si>
  <si>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</si>
  <si>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</si>
  <si>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</si>
  <si>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</si>
  <si>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</si>
  <si>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</si>
  <si>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</si>
  <si>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</si>
  <si>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</si>
  <si>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О.00</t>
  </si>
  <si>
    <t>Базовые дисциплины</t>
  </si>
  <si>
    <t>Профессиональный учебный цикл</t>
  </si>
  <si>
    <t>1З/11ДЗ/8Э</t>
  </si>
  <si>
    <t xml:space="preserve">1.1. Выпускная квалификационная работа в форме: </t>
  </si>
  <si>
    <t>дипломной работы</t>
  </si>
  <si>
    <t>А. Р. Минемуллина</t>
  </si>
  <si>
    <t>4. График учебного процесса разрабатывается при обязательном соблюдении общей продолжительности теоретического обучения 98 недель, учебной практики и производственной практики (по профилю специальности) 10 недель, производственной практики (преддипломной) 4 недели, промежуточной аттестации 5 недель, государственной итоговой аттестации 6 недель (4 недели на подготовку дипломной работы и 2 недели на защиту дипломной работы) и каникулярного времени 24 недели.</t>
  </si>
  <si>
    <t>1. Сводные данные по бюджету времени (в неделях) для очной формы обучения</t>
  </si>
  <si>
    <t>ДЗ, Э</t>
  </si>
  <si>
    <t>Э</t>
  </si>
  <si>
    <t>З, ДЗ</t>
  </si>
  <si>
    <t>ДЗ, ДЗ</t>
  </si>
  <si>
    <t>ДЗ</t>
  </si>
  <si>
    <t>/, Э</t>
  </si>
  <si>
    <t>/, /, /, Э</t>
  </si>
  <si>
    <t>3З/3ДЗ/1Э</t>
  </si>
  <si>
    <t>1ДЗ/2Э</t>
  </si>
  <si>
    <t>4З/15ДЗ/11Э</t>
  </si>
  <si>
    <t>З</t>
  </si>
  <si>
    <t>1З/1Э/1Экв</t>
  </si>
  <si>
    <t>1ДЗ/1Э/1Экв</t>
  </si>
  <si>
    <t>1З/2ДЗ/3Э/3Экв</t>
  </si>
  <si>
    <t>Эк</t>
  </si>
  <si>
    <t>5. Дисциплина "Физическая культура" предусматривает еженедельно 2 часа обязательных аудиторных занятий и 2 часа самостоятельной учебной нагрузки.</t>
  </si>
  <si>
    <t xml:space="preserve">1. Рабочий учебный план разработан в соответствии с ФГОС СПО в части государственных требований к минимуму содержания и уровню подготовки выпускников по специальности 38.02.07 Банковское дело, утвержденным 28.07.2014 г. Приказом Министерства образования и науки РФ № 837, и Примерным учебным планом среднего профессионального образования. </t>
  </si>
  <si>
    <t>2. План разработан для студентов, обучающихся на базе  основного общего образования, которые приступают к обучению с 1 курса. Обучение на всех курсах начинается с 1 сентября при пятидневной учебной неделе, предусмотрено проведение занятий парами, продолжительность одного занятия 45 минут.</t>
  </si>
  <si>
    <t>8. Промежуточная аттестация может проводиться не в каждом семестре, если учебные дисциплины/профессиональные модули осваиваются в течение двух или нескольких семестров. Учебные достижения обучающихся при этом могут быть учтены при помощи различных форм текущего контроля, в том числе с использованием накопительных (рейтинговых и др.) систем оценивания.</t>
  </si>
  <si>
    <t>9. Выполнение курсовых работ рассматривается как вид учебной работы по общепрофессиональной дисциплине  "Анализ финансово-хозяйственной деятельности" и профессиональному модулю ПМ.02 "Осуществление кредитных операций" МДК.02.01 "Организация кредитной работы" профессионального цикла. Выполнение курсовых работ  реализуется в пределах времени, отведенного на их изучение.</t>
  </si>
  <si>
    <t>10. Учебным планом предусмотрено проведение консультаций  в объеме 100 часов, из расчета 300 часов на учебную группу на каждый учебный год. Формы проведения консультаций  (групповые, индивидуальные, устные).</t>
  </si>
  <si>
    <t>11. Государственная (итоговая) аттестация включает подготовку и защиту дипломной работы. Обязательное требование - соответствие тематики дипломной работы содержанию одного или нескольких профессиональных модулей.</t>
  </si>
  <si>
    <t>Формы промежуточной аттестации (по семестрам)</t>
  </si>
  <si>
    <t>Психология общения*</t>
  </si>
  <si>
    <t>Основы учебно-исследовательской деятельности*</t>
  </si>
  <si>
    <t>Русский язык и культура речи*</t>
  </si>
  <si>
    <t>Основы социологии и политологии*</t>
  </si>
  <si>
    <t>Основы маркетинга*</t>
  </si>
  <si>
    <t>Налоги и налогообложение*</t>
  </si>
  <si>
    <t>Финансовый менеджмент*</t>
  </si>
  <si>
    <t>Основы права*</t>
  </si>
  <si>
    <t>Аудит*</t>
  </si>
  <si>
    <t>Структура и функции Центрального банка Российской Федерации*</t>
  </si>
  <si>
    <t>Деятельность кредитно-финансовых институтов*</t>
  </si>
  <si>
    <t>Операции банков на рынке ценных бумаг*</t>
  </si>
  <si>
    <t>* вариативная часть</t>
  </si>
  <si>
    <t>/, ДЗ</t>
  </si>
  <si>
    <t>7З/8ДЗ/10Э</t>
  </si>
  <si>
    <t>8З/10ДЗ/13Э/3Экв</t>
  </si>
  <si>
    <t>12З/25ДЗ/24Э/3Экв</t>
  </si>
  <si>
    <t>Практика производственная (по профилю специальности)</t>
  </si>
  <si>
    <t>ИТ в профессиональной деятельности</t>
  </si>
  <si>
    <t>З, З, З, ДЗ</t>
  </si>
  <si>
    <t>Этика профессиональной деятельности*</t>
  </si>
  <si>
    <t>13. Формы и процедуры текущего контроля знаний  и промежуточной аттестации проводятся согласно Положению о текущем контроле знаний и промежуточной аттестации в НАНО СПО "Гуманитарный колледж". Комплексный экзамен как форма промежуточного контроля предусмотрен в 3 семестре по дисциплинам "Бухгалтерский учет" и "Организация бухгалтерского учета в банках".</t>
  </si>
  <si>
    <t>7. Зачеты и дифференцированные зачеты, предусмотренные учебным планом, проводятся за счет учебного времени, отведенного на изучение, и являются одними из форм промежуточной аттестации студентов по дисциплине или профессиональному модулю. В 4, 5 и 6 семестрах предусмотрены квалификационные экзамены  в профессиональном модуле.</t>
  </si>
  <si>
    <t xml:space="preserve"> График учебного процесса по неделям</t>
  </si>
  <si>
    <t>6. При реализации ОПОП по специальности 38.02.07 Банковское дело предусмотрены виды практик: учебная и производственная (по профилю специальности и преддипломная). Учебная и производственная (по профилю специальности) практики проводятся при освоении студентами профессиональных компетенций в рамках профессиональных модулей и реализуются концентрированно в несколько периодов. Порядок проведения учебной и производственной (по профилю специальности и преддипломной) практик реализуется согласно Положению о проведению практик. Процент практикоориентированности - 59,65.</t>
  </si>
  <si>
    <r>
      <t xml:space="preserve">                             протокол ___0</t>
    </r>
    <r>
      <rPr>
        <i/>
        <sz val="10"/>
        <rFont val="Arial"/>
        <family val="2"/>
      </rPr>
      <t>1</t>
    </r>
    <r>
      <rPr>
        <sz val="10"/>
        <rFont val="Arial"/>
        <family val="2"/>
      </rPr>
      <t>____</t>
    </r>
  </si>
  <si>
    <t>12. Объем времени в количестве 972 часов, отведенный на вариативную часть циклов ОПОП, использован на увеличение объема дисциплин, предусмотренных ФГОС, и на введение дисциплин: "Психология общения", "Основы учебно-исследовательской деятельности", "Русский язык и культура речи", "Основы социологии и политологии", "Основы этики", "Основы маркетинга", "Налоги и налогообложение", "Финансовый менеджмент",  "Основы права", "Аудит", "Деятельность кредитно-финансовых институтов", "Структура и функции Центрального банка Российской Федерации", "Операции банков на рынке ценных бумаг". Указанные дисциплины включены в профессиональный учебный цикл и в части нумерации продолжают перечень общепрофессиональных дисциплин. Объем времени в количестве 972 часов, отведенный на вариативную часть циклов ОПОП, включен в объем максимальной учебной нагрузки обучающихся и составляет в итоге 3186 часов.</t>
  </si>
  <si>
    <t>ОГСЭ.05</t>
  </si>
  <si>
    <t>ОГСЭ.06</t>
  </si>
  <si>
    <t>ОГСЭ.07</t>
  </si>
  <si>
    <t>Рабочий учебный план</t>
  </si>
  <si>
    <t>Специальность 38.02.07 Банковское дело</t>
  </si>
  <si>
    <t>Срок обучения: 2 года 10 месяцев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</si>
</sst>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mmmm\ d\,\ yyyy"/>
    <numFmt numFmtId="188" formatCode="0_ ;[Red]\-0\ "/>
    <numFmt numFmtId="189" formatCode="dd/mm/yy;@"/>
  </numFmts>
  <fonts count="6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color indexed="16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2"/>
    </font>
    <font>
      <sz val="10"/>
      <name val="Arial Cyr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vertical="top" wrapText="1"/>
    </xf>
    <xf numFmtId="1" fontId="4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1" fontId="3" fillId="0" borderId="1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 applyProtection="1">
      <alignment horizontal="center" vertical="center" shrinkToFit="1"/>
      <protection/>
    </xf>
    <xf numFmtId="1" fontId="5" fillId="0" borderId="21" xfId="0" applyNumberFormat="1" applyFont="1" applyFill="1" applyBorder="1" applyAlignment="1" applyProtection="1">
      <alignment horizontal="center" vertical="center" shrinkToFit="1"/>
      <protection/>
    </xf>
    <xf numFmtId="1" fontId="5" fillId="0" borderId="13" xfId="0" applyNumberFormat="1" applyFont="1" applyFill="1" applyBorder="1" applyAlignment="1" applyProtection="1">
      <alignment horizontal="center" vertical="center" shrinkToFit="1"/>
      <protection hidden="1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hidden="1"/>
    </xf>
    <xf numFmtId="49" fontId="5" fillId="33" borderId="13" xfId="0" applyNumberFormat="1" applyFont="1" applyFill="1" applyBorder="1" applyAlignment="1" applyProtection="1">
      <alignment horizontal="center"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" fontId="6" fillId="0" borderId="13" xfId="0" applyNumberFormat="1" applyFont="1" applyBorder="1" applyAlignment="1">
      <alignment horizontal="center"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/>
      <protection hidden="1"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Border="1" applyAlignment="1">
      <alignment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justify" wrapText="1"/>
      <protection/>
    </xf>
    <xf numFmtId="0" fontId="0" fillId="0" borderId="0" xfId="0" applyFont="1" applyAlignment="1">
      <alignment/>
    </xf>
    <xf numFmtId="14" fontId="0" fillId="33" borderId="2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3" xfId="53" applyNumberFormat="1" applyFont="1" applyFill="1" applyBorder="1" applyAlignment="1" applyProtection="1">
      <alignment horizontal="left" vertical="center"/>
      <protection/>
    </xf>
    <xf numFmtId="0" fontId="5" fillId="0" borderId="13" xfId="53" applyNumberFormat="1" applyFont="1" applyFill="1" applyBorder="1" applyAlignment="1" applyProtection="1">
      <alignment horizontal="left" vertical="center" wrapText="1"/>
      <protection/>
    </xf>
    <xf numFmtId="0" fontId="5" fillId="0" borderId="13" xfId="53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3" xfId="53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3" xfId="54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 hidden="1"/>
    </xf>
    <xf numFmtId="49" fontId="11" fillId="0" borderId="0" xfId="0" applyNumberFormat="1" applyFont="1" applyFill="1" applyAlignment="1" applyProtection="1">
      <alignment vertical="center" shrinkToFit="1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top" wrapText="1"/>
      <protection hidden="1"/>
    </xf>
    <xf numFmtId="49" fontId="0" fillId="0" borderId="0" xfId="0" applyNumberForma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/>
      <protection hidden="1"/>
    </xf>
    <xf numFmtId="1" fontId="4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 wrapText="1"/>
    </xf>
    <xf numFmtId="1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3" borderId="13" xfId="54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/>
    </xf>
    <xf numFmtId="49" fontId="10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10" fillId="0" borderId="15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3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13" xfId="0" applyNumberFormat="1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Alignment="1" applyProtection="1">
      <alignment/>
      <protection hidden="1"/>
    </xf>
    <xf numFmtId="49" fontId="10" fillId="0" borderId="0" xfId="0" applyNumberFormat="1" applyFont="1" applyFill="1" applyAlignment="1" applyProtection="1">
      <alignment/>
      <protection hidden="1"/>
    </xf>
    <xf numFmtId="49" fontId="10" fillId="0" borderId="0" xfId="0" applyNumberFormat="1" applyFont="1" applyFill="1" applyAlignment="1" applyProtection="1">
      <alignment vertical="top" wrapText="1"/>
      <protection hidden="1"/>
    </xf>
    <xf numFmtId="0" fontId="20" fillId="0" borderId="0" xfId="0" applyNumberFormat="1" applyFont="1" applyFill="1" applyAlignment="1" applyProtection="1">
      <alignment/>
      <protection hidden="1"/>
    </xf>
    <xf numFmtId="49" fontId="10" fillId="0" borderId="29" xfId="0" applyNumberFormat="1" applyFont="1" applyFill="1" applyBorder="1" applyAlignment="1" applyProtection="1">
      <alignment/>
      <protection hidden="1"/>
    </xf>
    <xf numFmtId="49" fontId="10" fillId="0" borderId="0" xfId="0" applyNumberFormat="1" applyFont="1" applyFill="1" applyAlignment="1" applyProtection="1">
      <alignment horizontal="left" indent="1"/>
      <protection hidden="1"/>
    </xf>
    <xf numFmtId="49" fontId="19" fillId="0" borderId="29" xfId="0" applyNumberFormat="1" applyFont="1" applyFill="1" applyBorder="1" applyAlignment="1" applyProtection="1">
      <alignment horizontal="center"/>
      <protection hidden="1"/>
    </xf>
    <xf numFmtId="49" fontId="10" fillId="0" borderId="29" xfId="0" applyNumberFormat="1" applyFont="1" applyFill="1" applyBorder="1" applyAlignment="1" applyProtection="1">
      <alignment horizontal="center"/>
      <protection hidden="1"/>
    </xf>
    <xf numFmtId="49" fontId="10" fillId="0" borderId="0" xfId="0" applyNumberFormat="1" applyFont="1" applyFill="1" applyAlignment="1" applyProtection="1">
      <alignment horizontal="left" vertical="top" wrapText="1" indent="1"/>
      <protection hidden="1"/>
    </xf>
    <xf numFmtId="0" fontId="10" fillId="0" borderId="29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5" fillId="0" borderId="13" xfId="0" applyFont="1" applyBorder="1" applyAlignment="1">
      <alignment textRotation="90" wrapText="1"/>
    </xf>
    <xf numFmtId="0" fontId="5" fillId="0" borderId="15" xfId="0" applyFont="1" applyBorder="1" applyAlignment="1">
      <alignment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33" borderId="13" xfId="0" applyNumberFormat="1" applyFont="1" applyFill="1" applyBorder="1" applyAlignment="1" applyProtection="1">
      <alignment horizontal="left" vertical="top" wrapText="1"/>
      <protection/>
    </xf>
    <xf numFmtId="49" fontId="5" fillId="33" borderId="15" xfId="0" applyNumberFormat="1" applyFont="1" applyFill="1" applyBorder="1" applyAlignment="1" applyProtection="1">
      <alignment horizontal="left" vertical="top" wrapText="1"/>
      <protection/>
    </xf>
    <xf numFmtId="49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  <protection hidden="1"/>
    </xf>
    <xf numFmtId="49" fontId="6" fillId="33" borderId="15" xfId="0" applyNumberFormat="1" applyFont="1" applyFill="1" applyBorder="1" applyAlignment="1" applyProtection="1">
      <alignment horizontal="left" vertical="top" wrapText="1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 hidden="1"/>
    </xf>
    <xf numFmtId="1" fontId="5" fillId="33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left" vertical="top" wrapText="1"/>
    </xf>
    <xf numFmtId="0" fontId="6" fillId="19" borderId="13" xfId="0" applyFont="1" applyFill="1" applyBorder="1" applyAlignment="1">
      <alignment horizontal="center"/>
    </xf>
    <xf numFmtId="1" fontId="4" fillId="19" borderId="12" xfId="0" applyNumberFormat="1" applyFont="1" applyFill="1" applyBorder="1" applyAlignment="1">
      <alignment horizontal="center"/>
    </xf>
    <xf numFmtId="1" fontId="4" fillId="19" borderId="10" xfId="0" applyNumberFormat="1" applyFont="1" applyFill="1" applyBorder="1" applyAlignment="1">
      <alignment horizontal="center"/>
    </xf>
    <xf numFmtId="0" fontId="5" fillId="19" borderId="0" xfId="0" applyFont="1" applyFill="1" applyAlignment="1">
      <alignment/>
    </xf>
    <xf numFmtId="1" fontId="4" fillId="19" borderId="13" xfId="0" applyNumberFormat="1" applyFont="1" applyFill="1" applyBorder="1" applyAlignment="1">
      <alignment horizontal="center"/>
    </xf>
    <xf numFmtId="0" fontId="6" fillId="19" borderId="13" xfId="53" applyNumberFormat="1" applyFont="1" applyFill="1" applyBorder="1" applyAlignment="1" applyProtection="1">
      <alignment horizontal="center" vertical="center"/>
      <protection/>
    </xf>
    <xf numFmtId="0" fontId="6" fillId="19" borderId="13" xfId="53" applyNumberFormat="1" applyFont="1" applyFill="1" applyBorder="1" applyAlignment="1" applyProtection="1">
      <alignment horizontal="left" vertical="center"/>
      <protection/>
    </xf>
    <xf numFmtId="0" fontId="4" fillId="19" borderId="13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left" wrapText="1"/>
    </xf>
    <xf numFmtId="0" fontId="5" fillId="0" borderId="28" xfId="54" applyFont="1" applyFill="1" applyBorder="1" applyAlignment="1">
      <alignment horizontal="center" vertical="center"/>
    </xf>
    <xf numFmtId="0" fontId="5" fillId="0" borderId="15" xfId="53" applyNumberFormat="1" applyFont="1" applyFill="1" applyBorder="1" applyAlignment="1" applyProtection="1">
      <alignment horizontal="center" vertical="center"/>
      <protection/>
    </xf>
    <xf numFmtId="0" fontId="5" fillId="0" borderId="13" xfId="53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5" xfId="53" applyNumberFormat="1" applyFont="1" applyFill="1" applyBorder="1" applyAlignment="1" applyProtection="1">
      <alignment horizontal="left" vertical="center"/>
      <protection/>
    </xf>
    <xf numFmtId="0" fontId="4" fillId="19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4" fontId="0" fillId="35" borderId="22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49" fontId="6" fillId="16" borderId="13" xfId="0" applyNumberFormat="1" applyFont="1" applyFill="1" applyBorder="1" applyAlignment="1" applyProtection="1">
      <alignment horizontal="center" vertical="center"/>
      <protection/>
    </xf>
    <xf numFmtId="0" fontId="6" fillId="16" borderId="15" xfId="0" applyNumberFormat="1" applyFont="1" applyFill="1" applyBorder="1" applyAlignment="1" applyProtection="1">
      <alignment horizontal="left" vertical="center" wrapText="1"/>
      <protection hidden="1"/>
    </xf>
    <xf numFmtId="0" fontId="6" fillId="16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16" borderId="13" xfId="0" applyFont="1" applyFill="1" applyBorder="1" applyAlignment="1">
      <alignment horizontal="center"/>
    </xf>
    <xf numFmtId="1" fontId="4" fillId="16" borderId="20" xfId="0" applyNumberFormat="1" applyFont="1" applyFill="1" applyBorder="1" applyAlignment="1">
      <alignment horizontal="center"/>
    </xf>
    <xf numFmtId="0" fontId="5" fillId="16" borderId="0" xfId="0" applyFont="1" applyFill="1" applyAlignment="1">
      <alignment/>
    </xf>
    <xf numFmtId="49" fontId="6" fillId="16" borderId="13" xfId="0" applyNumberFormat="1" applyFont="1" applyFill="1" applyBorder="1" applyAlignment="1" applyProtection="1">
      <alignment horizontal="center" vertical="center"/>
      <protection hidden="1"/>
    </xf>
    <xf numFmtId="49" fontId="6" fillId="16" borderId="15" xfId="0" applyNumberFormat="1" applyFont="1" applyFill="1" applyBorder="1" applyAlignment="1" applyProtection="1">
      <alignment horizontal="left" vertical="top" wrapText="1"/>
      <protection/>
    </xf>
    <xf numFmtId="49" fontId="6" fillId="16" borderId="15" xfId="0" applyNumberFormat="1" applyFont="1" applyFill="1" applyBorder="1" applyAlignment="1" applyProtection="1">
      <alignment horizontal="center" vertical="center" wrapText="1"/>
      <protection/>
    </xf>
    <xf numFmtId="1" fontId="4" fillId="16" borderId="12" xfId="0" applyNumberFormat="1" applyFont="1" applyFill="1" applyBorder="1" applyAlignment="1">
      <alignment horizontal="center"/>
    </xf>
    <xf numFmtId="0" fontId="21" fillId="16" borderId="13" xfId="0" applyFont="1" applyFill="1" applyBorder="1" applyAlignment="1">
      <alignment horizontal="center"/>
    </xf>
    <xf numFmtId="1" fontId="6" fillId="16" borderId="12" xfId="0" applyNumberFormat="1" applyFont="1" applyFill="1" applyBorder="1" applyAlignment="1">
      <alignment horizontal="center"/>
    </xf>
    <xf numFmtId="1" fontId="6" fillId="16" borderId="10" xfId="0" applyNumberFormat="1" applyFont="1" applyFill="1" applyBorder="1" applyAlignment="1">
      <alignment horizontal="center"/>
    </xf>
    <xf numFmtId="1" fontId="4" fillId="16" borderId="10" xfId="0" applyNumberFormat="1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left" vertical="top" wrapText="1"/>
    </xf>
    <xf numFmtId="0" fontId="6" fillId="8" borderId="13" xfId="0" applyFont="1" applyFill="1" applyBorder="1" applyAlignment="1">
      <alignment horizontal="center" vertical="center" wrapText="1"/>
    </xf>
    <xf numFmtId="1" fontId="4" fillId="8" borderId="13" xfId="0" applyNumberFormat="1" applyFont="1" applyFill="1" applyBorder="1" applyAlignment="1">
      <alignment horizontal="center"/>
    </xf>
    <xf numFmtId="1" fontId="4" fillId="8" borderId="12" xfId="0" applyNumberFormat="1" applyFont="1" applyFill="1" applyBorder="1" applyAlignment="1">
      <alignment horizontal="center"/>
    </xf>
    <xf numFmtId="1" fontId="4" fillId="8" borderId="26" xfId="0" applyNumberFormat="1" applyFont="1" applyFill="1" applyBorder="1" applyAlignment="1">
      <alignment horizontal="center"/>
    </xf>
    <xf numFmtId="0" fontId="5" fillId="8" borderId="0" xfId="0" applyFont="1" applyFill="1" applyAlignment="1">
      <alignment/>
    </xf>
    <xf numFmtId="0" fontId="6" fillId="8" borderId="13" xfId="53" applyNumberFormat="1" applyFont="1" applyFill="1" applyBorder="1" applyAlignment="1" applyProtection="1">
      <alignment horizontal="center" vertical="center"/>
      <protection/>
    </xf>
    <xf numFmtId="0" fontId="6" fillId="8" borderId="13" xfId="53" applyNumberFormat="1" applyFont="1" applyFill="1" applyBorder="1" applyAlignment="1" applyProtection="1">
      <alignment horizontal="left" vertical="center"/>
      <protection/>
    </xf>
    <xf numFmtId="0" fontId="4" fillId="8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Fill="1" applyBorder="1" applyAlignment="1" applyProtection="1">
      <alignment horizontal="center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22" xfId="0" applyFont="1" applyFill="1" applyBorder="1" applyAlignment="1" applyProtection="1">
      <alignment horizontal="center" vertical="center" wrapText="1"/>
      <protection hidden="1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textRotation="90"/>
      <protection hidden="1"/>
    </xf>
    <xf numFmtId="0" fontId="19" fillId="0" borderId="21" xfId="0" applyFont="1" applyFill="1" applyBorder="1" applyAlignment="1" applyProtection="1">
      <alignment horizontal="center" vertical="center" textRotation="90"/>
      <protection hidden="1"/>
    </xf>
    <xf numFmtId="0" fontId="19" fillId="0" borderId="28" xfId="0" applyFont="1" applyFill="1" applyBorder="1" applyAlignment="1" applyProtection="1">
      <alignment horizontal="center" vertical="center" textRotation="90"/>
      <protection hidden="1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39" xfId="0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" fontId="10" fillId="0" borderId="38" xfId="0" applyNumberFormat="1" applyFont="1" applyFill="1" applyBorder="1" applyAlignment="1" applyProtection="1">
      <alignment horizontal="center" vertical="center"/>
      <protection hidden="1"/>
    </xf>
    <xf numFmtId="1" fontId="10" fillId="0" borderId="28" xfId="0" applyNumberFormat="1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10" fillId="0" borderId="38" xfId="0" applyNumberFormat="1" applyFont="1" applyFill="1" applyBorder="1" applyAlignment="1" applyProtection="1">
      <alignment horizontal="center" vertical="center"/>
      <protection hidden="1"/>
    </xf>
    <xf numFmtId="0" fontId="10" fillId="0" borderId="28" xfId="0" applyNumberFormat="1" applyFont="1" applyFill="1" applyBorder="1" applyAlignment="1" applyProtection="1">
      <alignment horizontal="center" vertical="center"/>
      <protection hidden="1"/>
    </xf>
    <xf numFmtId="49" fontId="10" fillId="0" borderId="0" xfId="43" applyNumberFormat="1" applyFont="1" applyFill="1" applyAlignment="1" applyProtection="1">
      <alignment horizontal="left" vertical="top" wrapText="1" indent="1"/>
      <protection/>
    </xf>
    <xf numFmtId="49" fontId="10" fillId="0" borderId="0" xfId="0" applyNumberFormat="1" applyFont="1" applyFill="1" applyAlignment="1" applyProtection="1">
      <alignment horizontal="left" vertical="top" wrapText="1" indent="1"/>
      <protection/>
    </xf>
    <xf numFmtId="49" fontId="10" fillId="0" borderId="0" xfId="0" applyNumberFormat="1" applyFont="1" applyFill="1" applyAlignment="1" applyProtection="1">
      <alignment horizontal="left" vertical="top" wrapText="1" indent="1"/>
      <protection hidden="1"/>
    </xf>
    <xf numFmtId="49" fontId="19" fillId="33" borderId="38" xfId="0" applyNumberFormat="1" applyFont="1" applyFill="1" applyBorder="1" applyAlignment="1" applyProtection="1">
      <alignment horizontal="center" vertical="center"/>
      <protection/>
    </xf>
    <xf numFmtId="49" fontId="19" fillId="33" borderId="28" xfId="0" applyNumberFormat="1" applyFont="1" applyFill="1" applyBorder="1" applyAlignment="1" applyProtection="1">
      <alignment horizontal="center" vertical="center"/>
      <protection/>
    </xf>
    <xf numFmtId="49" fontId="19" fillId="0" borderId="38" xfId="0" applyNumberFormat="1" applyFont="1" applyFill="1" applyBorder="1" applyAlignment="1" applyProtection="1">
      <alignment horizontal="center" vertical="center"/>
      <protection/>
    </xf>
    <xf numFmtId="49" fontId="19" fillId="0" borderId="28" xfId="0" applyNumberFormat="1" applyFont="1" applyFill="1" applyBorder="1" applyAlignment="1" applyProtection="1">
      <alignment horizontal="center" vertical="center"/>
      <protection/>
    </xf>
    <xf numFmtId="49" fontId="10" fillId="33" borderId="38" xfId="0" applyNumberFormat="1" applyFont="1" applyFill="1" applyBorder="1" applyAlignment="1" applyProtection="1">
      <alignment horizontal="center" vertical="center"/>
      <protection/>
    </xf>
    <xf numFmtId="49" fontId="10" fillId="33" borderId="28" xfId="0" applyNumberFormat="1" applyFont="1" applyFill="1" applyBorder="1" applyAlignment="1" applyProtection="1">
      <alignment horizontal="center" vertical="center"/>
      <protection/>
    </xf>
    <xf numFmtId="49" fontId="10" fillId="0" borderId="38" xfId="0" applyNumberFormat="1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3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3" xfId="0" applyFont="1" applyFill="1" applyBorder="1" applyAlignment="1" applyProtection="1">
      <alignment horizontal="center" textRotation="90"/>
      <protection hidden="1"/>
    </xf>
    <xf numFmtId="49" fontId="10" fillId="0" borderId="38" xfId="0" applyNumberFormat="1" applyFont="1" applyFill="1" applyBorder="1" applyAlignment="1" applyProtection="1">
      <alignment horizontal="center" vertical="center" textRotation="90"/>
      <protection hidden="1"/>
    </xf>
    <xf numFmtId="49" fontId="10" fillId="0" borderId="28" xfId="0" applyNumberFormat="1" applyFont="1" applyFill="1" applyBorder="1" applyAlignment="1" applyProtection="1">
      <alignment horizontal="center" vertical="center" textRotation="90"/>
      <protection hidden="1"/>
    </xf>
    <xf numFmtId="49" fontId="10" fillId="0" borderId="21" xfId="0" applyNumberFormat="1" applyFont="1" applyFill="1" applyBorder="1" applyAlignment="1" applyProtection="1">
      <alignment horizontal="center" vertical="center" textRotation="90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0" fillId="0" borderId="38" xfId="0" applyFont="1" applyFill="1" applyBorder="1" applyAlignment="1" applyProtection="1">
      <alignment horizontal="center" vertical="center" textRotation="90"/>
      <protection hidden="1"/>
    </xf>
    <xf numFmtId="0" fontId="10" fillId="0" borderId="21" xfId="0" applyFont="1" applyFill="1" applyBorder="1" applyAlignment="1" applyProtection="1">
      <alignment horizontal="center" vertical="center" textRotation="90"/>
      <protection hidden="1"/>
    </xf>
    <xf numFmtId="0" fontId="10" fillId="0" borderId="28" xfId="0" applyFont="1" applyFill="1" applyBorder="1" applyAlignment="1" applyProtection="1">
      <alignment horizontal="center" vertical="center" textRotation="90"/>
      <protection hidden="1"/>
    </xf>
    <xf numFmtId="0" fontId="10" fillId="0" borderId="18" xfId="0" applyFont="1" applyFill="1" applyBorder="1" applyAlignment="1" applyProtection="1">
      <alignment/>
      <protection hidden="1"/>
    </xf>
    <xf numFmtId="0" fontId="10" fillId="0" borderId="19" xfId="0" applyFont="1" applyFill="1" applyBorder="1" applyAlignment="1" applyProtection="1">
      <alignment/>
      <protection hidden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justify" vertical="justify" wrapText="1"/>
      <protection/>
    </xf>
    <xf numFmtId="0" fontId="0" fillId="0" borderId="0" xfId="0" applyFont="1" applyFill="1" applyAlignment="1">
      <alignment horizontal="justify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1"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shparova\2013\&#1059;&#1095;&#1077;&#1073;&#1085;&#1099;&#1077;%20&#1087;&#1083;&#1072;&#1085;&#1099;\&#1087;&#1083;&#1072;&#1085;&#1099;_&#1085;&#1086;&#1074;&#1099;&#1077;2012\2012\9%20&#1082;&#1083;&#1072;&#1089;&#1089;%20&#1086;&#1095;&#1085;&#1086;&#1077;\Program%20Files\MMIS%20Lab\SPO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6">
        <row r="3">
          <cell r="B3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Normal="75" zoomScaleSheetLayoutView="100" workbookViewId="0" topLeftCell="A4">
      <selection activeCell="D4" sqref="D4"/>
    </sheetView>
  </sheetViews>
  <sheetFormatPr defaultColWidth="9.140625" defaultRowHeight="12.75"/>
  <cols>
    <col min="2" max="2" width="24.28125" style="0" customWidth="1"/>
    <col min="4" max="4" width="13.421875" style="0" customWidth="1"/>
    <col min="5" max="5" width="11.28125" style="0" customWidth="1"/>
    <col min="6" max="6" width="12.421875" style="0" customWidth="1"/>
    <col min="7" max="7" width="12.00390625" style="0" customWidth="1"/>
    <col min="9" max="9" width="12.57421875" style="0" customWidth="1"/>
  </cols>
  <sheetData>
    <row r="1" spans="4:14" ht="20.25">
      <c r="D1" s="162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4:14" ht="20.25">
      <c r="D2" s="162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.75">
      <c r="A3" s="202"/>
      <c r="B3" s="241" t="s">
        <v>277</v>
      </c>
      <c r="C3" s="242"/>
      <c r="D3" s="242"/>
      <c r="E3" s="242"/>
      <c r="F3" s="242"/>
      <c r="G3" s="242"/>
      <c r="H3" s="242"/>
      <c r="I3" s="242"/>
      <c r="J3" s="160"/>
      <c r="K3" s="160"/>
      <c r="L3" s="160"/>
      <c r="M3" s="160"/>
      <c r="N3" s="160"/>
    </row>
    <row r="4" spans="4:14" ht="20.25">
      <c r="D4" s="162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6" spans="1:9" ht="39.75" customHeight="1">
      <c r="A6" s="239" t="s">
        <v>244</v>
      </c>
      <c r="B6" s="239" t="s">
        <v>245</v>
      </c>
      <c r="C6" s="239" t="s">
        <v>25</v>
      </c>
      <c r="D6" s="239" t="s">
        <v>246</v>
      </c>
      <c r="E6" s="239"/>
      <c r="F6" s="239" t="s">
        <v>188</v>
      </c>
      <c r="G6" s="239" t="s">
        <v>60</v>
      </c>
      <c r="H6" s="239" t="s">
        <v>189</v>
      </c>
      <c r="I6" s="239" t="s">
        <v>249</v>
      </c>
    </row>
    <row r="7" spans="1:9" ht="12.75">
      <c r="A7" s="240"/>
      <c r="B7" s="240"/>
      <c r="C7" s="240"/>
      <c r="D7" s="239" t="s">
        <v>247</v>
      </c>
      <c r="E7" s="239" t="s">
        <v>248</v>
      </c>
      <c r="F7" s="239"/>
      <c r="G7" s="239"/>
      <c r="H7" s="239"/>
      <c r="I7" s="239"/>
    </row>
    <row r="8" spans="1:9" ht="12.75">
      <c r="A8" s="240"/>
      <c r="B8" s="240"/>
      <c r="C8" s="240"/>
      <c r="D8" s="239"/>
      <c r="E8" s="239"/>
      <c r="F8" s="239"/>
      <c r="G8" s="239"/>
      <c r="H8" s="239"/>
      <c r="I8" s="239"/>
    </row>
    <row r="9" spans="1:9" ht="12.75">
      <c r="A9" s="163">
        <v>1</v>
      </c>
      <c r="B9" s="163">
        <v>2</v>
      </c>
      <c r="C9" s="163">
        <v>3</v>
      </c>
      <c r="D9" s="163">
        <v>4</v>
      </c>
      <c r="E9" s="163">
        <v>5</v>
      </c>
      <c r="F9" s="163">
        <v>6</v>
      </c>
      <c r="G9" s="163">
        <v>7</v>
      </c>
      <c r="H9" s="163">
        <v>8</v>
      </c>
      <c r="I9" s="163">
        <v>9</v>
      </c>
    </row>
    <row r="10" spans="1:9" ht="12.75">
      <c r="A10" s="164" t="s">
        <v>250</v>
      </c>
      <c r="B10" s="164">
        <v>39</v>
      </c>
      <c r="C10" s="164">
        <v>0</v>
      </c>
      <c r="D10" s="164">
        <v>0</v>
      </c>
      <c r="E10" s="164">
        <v>0</v>
      </c>
      <c r="F10" s="164">
        <v>2</v>
      </c>
      <c r="G10" s="164">
        <v>0</v>
      </c>
      <c r="H10" s="164">
        <v>11</v>
      </c>
      <c r="I10" s="164">
        <f>SUM(B10:H10)</f>
        <v>52</v>
      </c>
    </row>
    <row r="11" spans="1:9" ht="12.75">
      <c r="A11" s="164" t="s">
        <v>251</v>
      </c>
      <c r="B11" s="164">
        <v>33</v>
      </c>
      <c r="C11" s="164">
        <v>2</v>
      </c>
      <c r="D11" s="164">
        <v>4</v>
      </c>
      <c r="E11" s="164">
        <v>0</v>
      </c>
      <c r="F11" s="164">
        <v>2</v>
      </c>
      <c r="G11" s="164">
        <v>0</v>
      </c>
      <c r="H11" s="164">
        <v>11</v>
      </c>
      <c r="I11" s="164">
        <f>SUM(B11:H11)</f>
        <v>52</v>
      </c>
    </row>
    <row r="12" spans="1:9" ht="12.75">
      <c r="A12" s="164" t="s">
        <v>252</v>
      </c>
      <c r="B12" s="164">
        <v>26</v>
      </c>
      <c r="C12" s="164">
        <v>0</v>
      </c>
      <c r="D12" s="164">
        <v>4</v>
      </c>
      <c r="E12" s="164">
        <v>4</v>
      </c>
      <c r="F12" s="164">
        <v>1</v>
      </c>
      <c r="G12" s="164">
        <v>6</v>
      </c>
      <c r="H12" s="164">
        <v>2</v>
      </c>
      <c r="I12" s="164">
        <f>SUM(B12:H12)</f>
        <v>43</v>
      </c>
    </row>
    <row r="13" spans="1:9" ht="12.75">
      <c r="A13" s="163" t="s">
        <v>19</v>
      </c>
      <c r="B13" s="164">
        <f aca="true" t="shared" si="0" ref="B13:H13">SUM(B10:B12)</f>
        <v>98</v>
      </c>
      <c r="C13" s="164">
        <f t="shared" si="0"/>
        <v>2</v>
      </c>
      <c r="D13" s="164">
        <f t="shared" si="0"/>
        <v>8</v>
      </c>
      <c r="E13" s="164">
        <f t="shared" si="0"/>
        <v>4</v>
      </c>
      <c r="F13" s="164">
        <f t="shared" si="0"/>
        <v>5</v>
      </c>
      <c r="G13" s="164">
        <f t="shared" si="0"/>
        <v>6</v>
      </c>
      <c r="H13" s="164">
        <f t="shared" si="0"/>
        <v>24</v>
      </c>
      <c r="I13" s="164">
        <f>SUM(B13:H13)</f>
        <v>147</v>
      </c>
    </row>
    <row r="14" spans="1:9" ht="12.75">
      <c r="A14" s="161"/>
      <c r="B14" s="161"/>
      <c r="C14" s="161"/>
      <c r="D14" s="161"/>
      <c r="E14" s="161"/>
      <c r="F14" s="161"/>
      <c r="G14" s="161"/>
      <c r="H14" s="161"/>
      <c r="I14" s="161"/>
    </row>
  </sheetData>
  <sheetProtection/>
  <mergeCells count="11">
    <mergeCell ref="B3:I3"/>
    <mergeCell ref="H6:H8"/>
    <mergeCell ref="I6:I8"/>
    <mergeCell ref="D6:E6"/>
    <mergeCell ref="D7:D8"/>
    <mergeCell ref="E7:E8"/>
    <mergeCell ref="C6:C8"/>
    <mergeCell ref="B6:B8"/>
    <mergeCell ref="A6:A8"/>
    <mergeCell ref="F6:F8"/>
    <mergeCell ref="G6:G8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1"/>
  <sheetViews>
    <sheetView view="pageBreakPreview" zoomScale="60" zoomScaleNormal="75" zoomScalePageLayoutView="0" workbookViewId="0" topLeftCell="A1">
      <selection activeCell="A4" sqref="A4"/>
    </sheetView>
  </sheetViews>
  <sheetFormatPr defaultColWidth="9.140625" defaultRowHeight="12.75"/>
  <cols>
    <col min="1" max="1" width="3.7109375" style="0" customWidth="1"/>
    <col min="2" max="53" width="3.28125" style="0" customWidth="1"/>
    <col min="54" max="54" width="5.8515625" style="0" customWidth="1"/>
    <col min="55" max="55" width="5.7109375" style="0" customWidth="1"/>
    <col min="56" max="56" width="7.421875" style="0" customWidth="1"/>
    <col min="57" max="57" width="4.28125" style="0" customWidth="1"/>
    <col min="58" max="58" width="6.7109375" style="0" customWidth="1"/>
    <col min="59" max="59" width="5.7109375" style="0" customWidth="1"/>
    <col min="60" max="60" width="10.00390625" style="0" customWidth="1"/>
    <col min="61" max="65" width="8.7109375" style="0" customWidth="1"/>
    <col min="66" max="66" width="10.00390625" style="0" customWidth="1"/>
    <col min="67" max="68" width="8.7109375" style="0" customWidth="1"/>
  </cols>
  <sheetData>
    <row r="1" spans="1:68" ht="30.75" customHeight="1">
      <c r="A1" s="89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1"/>
      <c r="BP1" s="81"/>
    </row>
    <row r="2" spans="1:68" ht="36" customHeight="1">
      <c r="A2" s="89" t="s">
        <v>90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2"/>
      <c r="BP2" s="82"/>
    </row>
    <row r="3" spans="1:68" ht="15.75" customHeight="1">
      <c r="A3" s="285" t="s">
        <v>324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82"/>
      <c r="BP3" s="82"/>
    </row>
    <row r="4" spans="1:68" ht="21.75" customHeight="1">
      <c r="A4" s="80"/>
      <c r="B4" s="80"/>
      <c r="C4" s="80"/>
      <c r="D4" s="80"/>
      <c r="E4" s="80"/>
      <c r="F4" s="90"/>
      <c r="G4" s="91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2"/>
      <c r="BP4" s="82"/>
    </row>
    <row r="5" spans="1:68" ht="19.5" customHeight="1">
      <c r="A5" s="80"/>
      <c r="B5" s="80"/>
      <c r="C5" s="80"/>
      <c r="D5" s="80"/>
      <c r="E5" s="80"/>
      <c r="F5" s="90"/>
      <c r="G5" s="91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3"/>
      <c r="BP5" s="83"/>
    </row>
    <row r="6" spans="1:62" ht="15.75" customHeight="1">
      <c r="A6" s="286" t="s">
        <v>124</v>
      </c>
      <c r="B6" s="282" t="s">
        <v>125</v>
      </c>
      <c r="C6" s="289"/>
      <c r="D6" s="289"/>
      <c r="E6" s="290"/>
      <c r="F6" s="278" t="s">
        <v>126</v>
      </c>
      <c r="G6" s="281" t="s">
        <v>127</v>
      </c>
      <c r="H6" s="281"/>
      <c r="I6" s="281"/>
      <c r="J6" s="278" t="s">
        <v>128</v>
      </c>
      <c r="K6" s="281" t="s">
        <v>129</v>
      </c>
      <c r="L6" s="281"/>
      <c r="M6" s="281"/>
      <c r="N6" s="278" t="s">
        <v>130</v>
      </c>
      <c r="O6" s="281" t="s">
        <v>131</v>
      </c>
      <c r="P6" s="281"/>
      <c r="Q6" s="281"/>
      <c r="R6" s="281"/>
      <c r="S6" s="278" t="s">
        <v>132</v>
      </c>
      <c r="T6" s="281" t="s">
        <v>133</v>
      </c>
      <c r="U6" s="281"/>
      <c r="V6" s="281"/>
      <c r="W6" s="278" t="s">
        <v>134</v>
      </c>
      <c r="X6" s="281" t="s">
        <v>135</v>
      </c>
      <c r="Y6" s="281"/>
      <c r="Z6" s="281"/>
      <c r="AA6" s="278" t="s">
        <v>136</v>
      </c>
      <c r="AB6" s="281" t="s">
        <v>137</v>
      </c>
      <c r="AC6" s="281"/>
      <c r="AD6" s="281"/>
      <c r="AE6" s="281"/>
      <c r="AF6" s="278" t="s">
        <v>138</v>
      </c>
      <c r="AG6" s="281" t="s">
        <v>139</v>
      </c>
      <c r="AH6" s="281"/>
      <c r="AI6" s="281"/>
      <c r="AJ6" s="278" t="s">
        <v>140</v>
      </c>
      <c r="AK6" s="282" t="s">
        <v>141</v>
      </c>
      <c r="AL6" s="283"/>
      <c r="AM6" s="283"/>
      <c r="AN6" s="284"/>
      <c r="AO6" s="281" t="s">
        <v>142</v>
      </c>
      <c r="AP6" s="281"/>
      <c r="AQ6" s="281"/>
      <c r="AR6" s="281"/>
      <c r="AS6" s="278" t="s">
        <v>143</v>
      </c>
      <c r="AT6" s="282" t="s">
        <v>144</v>
      </c>
      <c r="AU6" s="283"/>
      <c r="AV6" s="283"/>
      <c r="AW6" s="278" t="s">
        <v>145</v>
      </c>
      <c r="AX6" s="282" t="s">
        <v>146</v>
      </c>
      <c r="AY6" s="283"/>
      <c r="AZ6" s="283"/>
      <c r="BA6" s="283"/>
      <c r="BB6" s="251" t="s">
        <v>124</v>
      </c>
      <c r="BC6" s="245" t="s">
        <v>147</v>
      </c>
      <c r="BD6" s="246"/>
      <c r="BE6" s="246"/>
      <c r="BF6" s="246"/>
      <c r="BG6" s="246"/>
      <c r="BH6" s="247"/>
      <c r="BI6" s="84"/>
      <c r="BJ6" s="84"/>
    </row>
    <row r="7" spans="1:62" ht="15.75" customHeight="1">
      <c r="A7" s="287"/>
      <c r="B7" s="278" t="s">
        <v>148</v>
      </c>
      <c r="C7" s="278" t="s">
        <v>149</v>
      </c>
      <c r="D7" s="278" t="s">
        <v>150</v>
      </c>
      <c r="E7" s="278" t="s">
        <v>151</v>
      </c>
      <c r="F7" s="280"/>
      <c r="G7" s="278" t="s">
        <v>152</v>
      </c>
      <c r="H7" s="278" t="s">
        <v>153</v>
      </c>
      <c r="I7" s="278" t="s">
        <v>154</v>
      </c>
      <c r="J7" s="280"/>
      <c r="K7" s="278" t="s">
        <v>155</v>
      </c>
      <c r="L7" s="278" t="s">
        <v>156</v>
      </c>
      <c r="M7" s="278" t="s">
        <v>157</v>
      </c>
      <c r="N7" s="280"/>
      <c r="O7" s="278" t="s">
        <v>148</v>
      </c>
      <c r="P7" s="278" t="s">
        <v>149</v>
      </c>
      <c r="Q7" s="278" t="s">
        <v>150</v>
      </c>
      <c r="R7" s="278" t="s">
        <v>151</v>
      </c>
      <c r="S7" s="280"/>
      <c r="T7" s="278" t="s">
        <v>158</v>
      </c>
      <c r="U7" s="278" t="s">
        <v>159</v>
      </c>
      <c r="V7" s="278" t="s">
        <v>160</v>
      </c>
      <c r="W7" s="280"/>
      <c r="X7" s="278" t="s">
        <v>161</v>
      </c>
      <c r="Y7" s="278" t="s">
        <v>162</v>
      </c>
      <c r="Z7" s="278" t="s">
        <v>163</v>
      </c>
      <c r="AA7" s="280"/>
      <c r="AB7" s="278" t="s">
        <v>161</v>
      </c>
      <c r="AC7" s="278" t="s">
        <v>162</v>
      </c>
      <c r="AD7" s="278" t="s">
        <v>163</v>
      </c>
      <c r="AE7" s="278" t="s">
        <v>164</v>
      </c>
      <c r="AF7" s="280"/>
      <c r="AG7" s="278" t="s">
        <v>152</v>
      </c>
      <c r="AH7" s="278" t="s">
        <v>153</v>
      </c>
      <c r="AI7" s="278" t="s">
        <v>154</v>
      </c>
      <c r="AJ7" s="280"/>
      <c r="AK7" s="278" t="s">
        <v>165</v>
      </c>
      <c r="AL7" s="278" t="s">
        <v>166</v>
      </c>
      <c r="AM7" s="278" t="s">
        <v>167</v>
      </c>
      <c r="AN7" s="278" t="s">
        <v>168</v>
      </c>
      <c r="AO7" s="278" t="s">
        <v>148</v>
      </c>
      <c r="AP7" s="278" t="s">
        <v>149</v>
      </c>
      <c r="AQ7" s="278" t="s">
        <v>150</v>
      </c>
      <c r="AR7" s="278" t="s">
        <v>151</v>
      </c>
      <c r="AS7" s="280"/>
      <c r="AT7" s="278" t="s">
        <v>152</v>
      </c>
      <c r="AU7" s="278" t="s">
        <v>153</v>
      </c>
      <c r="AV7" s="278" t="s">
        <v>154</v>
      </c>
      <c r="AW7" s="280"/>
      <c r="AX7" s="278" t="s">
        <v>169</v>
      </c>
      <c r="AY7" s="278" t="s">
        <v>170</v>
      </c>
      <c r="AZ7" s="278" t="s">
        <v>171</v>
      </c>
      <c r="BA7" s="278" t="s">
        <v>172</v>
      </c>
      <c r="BB7" s="252"/>
      <c r="BC7" s="248"/>
      <c r="BD7" s="249"/>
      <c r="BE7" s="249"/>
      <c r="BF7" s="249"/>
      <c r="BG7" s="249"/>
      <c r="BH7" s="250"/>
      <c r="BI7" s="86"/>
      <c r="BJ7" s="86"/>
    </row>
    <row r="8" spans="1:62" ht="57" customHeight="1">
      <c r="A8" s="287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52"/>
      <c r="BC8" s="243" t="s">
        <v>174</v>
      </c>
      <c r="BD8" s="244"/>
      <c r="BE8" s="243" t="s">
        <v>175</v>
      </c>
      <c r="BF8" s="244"/>
      <c r="BG8" s="243" t="s">
        <v>176</v>
      </c>
      <c r="BH8" s="244"/>
      <c r="BI8" s="85"/>
      <c r="BJ8" s="85"/>
    </row>
    <row r="9" spans="1:62" ht="15.75" customHeight="1">
      <c r="A9" s="288"/>
      <c r="B9" s="111">
        <v>1</v>
      </c>
      <c r="C9" s="111">
        <v>2</v>
      </c>
      <c r="D9" s="111">
        <v>3</v>
      </c>
      <c r="E9" s="111">
        <v>4</v>
      </c>
      <c r="F9" s="111">
        <v>5</v>
      </c>
      <c r="G9" s="111">
        <v>6</v>
      </c>
      <c r="H9" s="111">
        <v>7</v>
      </c>
      <c r="I9" s="111">
        <v>8</v>
      </c>
      <c r="J9" s="111">
        <v>9</v>
      </c>
      <c r="K9" s="111">
        <v>10</v>
      </c>
      <c r="L9" s="111">
        <v>11</v>
      </c>
      <c r="M9" s="111">
        <v>12</v>
      </c>
      <c r="N9" s="111">
        <v>13</v>
      </c>
      <c r="O9" s="111">
        <v>14</v>
      </c>
      <c r="P9" s="111">
        <v>15</v>
      </c>
      <c r="Q9" s="111">
        <v>16</v>
      </c>
      <c r="R9" s="111">
        <v>17</v>
      </c>
      <c r="S9" s="111">
        <v>18</v>
      </c>
      <c r="T9" s="111">
        <v>19</v>
      </c>
      <c r="U9" s="111">
        <v>20</v>
      </c>
      <c r="V9" s="111">
        <v>21</v>
      </c>
      <c r="W9" s="111">
        <v>22</v>
      </c>
      <c r="X9" s="111">
        <v>23</v>
      </c>
      <c r="Y9" s="111">
        <v>24</v>
      </c>
      <c r="Z9" s="111">
        <v>25</v>
      </c>
      <c r="AA9" s="111">
        <v>26</v>
      </c>
      <c r="AB9" s="111">
        <v>27</v>
      </c>
      <c r="AC9" s="111">
        <v>28</v>
      </c>
      <c r="AD9" s="111">
        <v>29</v>
      </c>
      <c r="AE9" s="111">
        <v>30</v>
      </c>
      <c r="AF9" s="111">
        <v>31</v>
      </c>
      <c r="AG9" s="111">
        <v>32</v>
      </c>
      <c r="AH9" s="111">
        <v>33</v>
      </c>
      <c r="AI9" s="111">
        <v>34</v>
      </c>
      <c r="AJ9" s="111">
        <v>35</v>
      </c>
      <c r="AK9" s="111">
        <v>36</v>
      </c>
      <c r="AL9" s="111">
        <v>37</v>
      </c>
      <c r="AM9" s="111">
        <v>38</v>
      </c>
      <c r="AN9" s="111">
        <v>39</v>
      </c>
      <c r="AO9" s="111">
        <v>40</v>
      </c>
      <c r="AP9" s="111">
        <v>41</v>
      </c>
      <c r="AQ9" s="111">
        <v>42</v>
      </c>
      <c r="AR9" s="111">
        <v>43</v>
      </c>
      <c r="AS9" s="111">
        <v>44</v>
      </c>
      <c r="AT9" s="111">
        <v>45</v>
      </c>
      <c r="AU9" s="111">
        <v>46</v>
      </c>
      <c r="AV9" s="111">
        <v>47</v>
      </c>
      <c r="AW9" s="111">
        <v>48</v>
      </c>
      <c r="AX9" s="111">
        <v>49</v>
      </c>
      <c r="AY9" s="111">
        <v>50</v>
      </c>
      <c r="AZ9" s="111">
        <v>51</v>
      </c>
      <c r="BA9" s="112">
        <v>52</v>
      </c>
      <c r="BB9" s="253"/>
      <c r="BC9" s="113" t="s">
        <v>177</v>
      </c>
      <c r="BD9" s="114" t="s">
        <v>178</v>
      </c>
      <c r="BE9" s="113" t="s">
        <v>177</v>
      </c>
      <c r="BF9" s="114" t="s">
        <v>178</v>
      </c>
      <c r="BG9" s="113" t="s">
        <v>177</v>
      </c>
      <c r="BH9" s="114" t="s">
        <v>178</v>
      </c>
      <c r="BI9" s="80"/>
      <c r="BJ9" s="80"/>
    </row>
    <row r="10" spans="1:62" ht="15.75" customHeight="1">
      <c r="A10" s="260" t="s">
        <v>179</v>
      </c>
      <c r="B10" s="269"/>
      <c r="C10" s="269"/>
      <c r="D10" s="269"/>
      <c r="E10" s="269"/>
      <c r="F10" s="273"/>
      <c r="G10" s="273"/>
      <c r="H10" s="273"/>
      <c r="I10" s="273"/>
      <c r="J10" s="273"/>
      <c r="K10" s="273"/>
      <c r="L10" s="273"/>
      <c r="M10" s="273"/>
      <c r="N10" s="273"/>
      <c r="O10" s="269"/>
      <c r="P10" s="269"/>
      <c r="Q10" s="269"/>
      <c r="R10" s="269" t="s">
        <v>180</v>
      </c>
      <c r="S10" s="273" t="s">
        <v>181</v>
      </c>
      <c r="T10" s="273" t="s">
        <v>181</v>
      </c>
      <c r="U10" s="269"/>
      <c r="V10" s="269"/>
      <c r="W10" s="269"/>
      <c r="X10" s="273"/>
      <c r="Y10" s="273"/>
      <c r="Z10" s="269"/>
      <c r="AA10" s="269"/>
      <c r="AB10" s="275"/>
      <c r="AC10" s="275"/>
      <c r="AD10" s="273"/>
      <c r="AE10" s="273"/>
      <c r="AF10" s="269"/>
      <c r="AG10" s="273"/>
      <c r="AH10" s="273"/>
      <c r="AI10" s="273"/>
      <c r="AJ10" s="273"/>
      <c r="AK10" s="273"/>
      <c r="AL10" s="273"/>
      <c r="AM10" s="269"/>
      <c r="AN10" s="273"/>
      <c r="AO10" s="273"/>
      <c r="AP10" s="275"/>
      <c r="AQ10" s="273"/>
      <c r="AR10" s="273" t="s">
        <v>180</v>
      </c>
      <c r="AS10" s="269" t="s">
        <v>181</v>
      </c>
      <c r="AT10" s="269" t="s">
        <v>181</v>
      </c>
      <c r="AU10" s="269" t="s">
        <v>181</v>
      </c>
      <c r="AV10" s="269" t="s">
        <v>181</v>
      </c>
      <c r="AW10" s="269" t="s">
        <v>181</v>
      </c>
      <c r="AX10" s="269" t="s">
        <v>181</v>
      </c>
      <c r="AY10" s="269" t="s">
        <v>181</v>
      </c>
      <c r="AZ10" s="269" t="s">
        <v>181</v>
      </c>
      <c r="BA10" s="269" t="s">
        <v>181</v>
      </c>
      <c r="BB10" s="260" t="s">
        <v>182</v>
      </c>
      <c r="BC10" s="262">
        <f>SUM(BE10,BG10)</f>
        <v>39</v>
      </c>
      <c r="BD10" s="258">
        <f>BC10*36</f>
        <v>1404</v>
      </c>
      <c r="BE10" s="262">
        <v>16</v>
      </c>
      <c r="BF10" s="258">
        <f>BE10*36</f>
        <v>576</v>
      </c>
      <c r="BG10" s="262">
        <v>23</v>
      </c>
      <c r="BH10" s="258">
        <f>BG10*36</f>
        <v>828</v>
      </c>
      <c r="BI10" s="87"/>
      <c r="BJ10" s="87"/>
    </row>
    <row r="11" spans="1:62" ht="15.75" customHeight="1">
      <c r="A11" s="261"/>
      <c r="B11" s="270"/>
      <c r="C11" s="270"/>
      <c r="D11" s="270"/>
      <c r="E11" s="270"/>
      <c r="F11" s="274"/>
      <c r="G11" s="274"/>
      <c r="H11" s="274"/>
      <c r="I11" s="274"/>
      <c r="J11" s="274"/>
      <c r="K11" s="274"/>
      <c r="L11" s="274"/>
      <c r="M11" s="274"/>
      <c r="N11" s="274"/>
      <c r="O11" s="270"/>
      <c r="P11" s="270"/>
      <c r="Q11" s="270"/>
      <c r="R11" s="270"/>
      <c r="S11" s="274"/>
      <c r="T11" s="274"/>
      <c r="U11" s="270"/>
      <c r="V11" s="270"/>
      <c r="W11" s="270"/>
      <c r="X11" s="274"/>
      <c r="Y11" s="274"/>
      <c r="Z11" s="270"/>
      <c r="AA11" s="270"/>
      <c r="AB11" s="276"/>
      <c r="AC11" s="276"/>
      <c r="AD11" s="274"/>
      <c r="AE11" s="274"/>
      <c r="AF11" s="270"/>
      <c r="AG11" s="274"/>
      <c r="AH11" s="274"/>
      <c r="AI11" s="274"/>
      <c r="AJ11" s="274"/>
      <c r="AK11" s="274"/>
      <c r="AL11" s="274"/>
      <c r="AM11" s="270"/>
      <c r="AN11" s="274"/>
      <c r="AO11" s="274"/>
      <c r="AP11" s="276"/>
      <c r="AQ11" s="274"/>
      <c r="AR11" s="274"/>
      <c r="AS11" s="270"/>
      <c r="AT11" s="270"/>
      <c r="AU11" s="270"/>
      <c r="AV11" s="270"/>
      <c r="AW11" s="270"/>
      <c r="AX11" s="270"/>
      <c r="AY11" s="270"/>
      <c r="AZ11" s="270"/>
      <c r="BA11" s="270"/>
      <c r="BB11" s="261"/>
      <c r="BC11" s="263"/>
      <c r="BD11" s="259"/>
      <c r="BE11" s="263"/>
      <c r="BF11" s="259"/>
      <c r="BG11" s="263"/>
      <c r="BH11" s="259"/>
      <c r="BI11" s="87"/>
      <c r="BJ11" s="87"/>
    </row>
    <row r="12" spans="1:62" ht="15.75" customHeight="1">
      <c r="A12" s="260" t="s">
        <v>182</v>
      </c>
      <c r="B12" s="269"/>
      <c r="C12" s="269"/>
      <c r="D12" s="269"/>
      <c r="E12" s="269"/>
      <c r="F12" s="273"/>
      <c r="G12" s="273"/>
      <c r="H12" s="273"/>
      <c r="I12" s="273"/>
      <c r="J12" s="273"/>
      <c r="K12" s="273"/>
      <c r="L12" s="273"/>
      <c r="M12" s="273"/>
      <c r="N12" s="273"/>
      <c r="O12" s="269"/>
      <c r="P12" s="269"/>
      <c r="Q12" s="269"/>
      <c r="R12" s="269" t="s">
        <v>180</v>
      </c>
      <c r="S12" s="273" t="s">
        <v>181</v>
      </c>
      <c r="T12" s="273" t="s">
        <v>181</v>
      </c>
      <c r="U12" s="269" t="s">
        <v>183</v>
      </c>
      <c r="V12" s="269" t="s">
        <v>183</v>
      </c>
      <c r="W12" s="269"/>
      <c r="X12" s="273"/>
      <c r="Y12" s="273"/>
      <c r="Z12" s="269"/>
      <c r="AA12" s="269"/>
      <c r="AB12" s="275"/>
      <c r="AC12" s="275"/>
      <c r="AD12" s="273"/>
      <c r="AE12" s="273"/>
      <c r="AF12" s="269"/>
      <c r="AG12" s="273"/>
      <c r="AH12" s="273"/>
      <c r="AI12" s="273"/>
      <c r="AJ12" s="273"/>
      <c r="AK12" s="273"/>
      <c r="AL12" s="273"/>
      <c r="AM12" s="269"/>
      <c r="AN12" s="269" t="s">
        <v>180</v>
      </c>
      <c r="AO12" s="273" t="s">
        <v>185</v>
      </c>
      <c r="AP12" s="254">
        <v>8</v>
      </c>
      <c r="AQ12" s="273" t="s">
        <v>185</v>
      </c>
      <c r="AR12" s="273" t="s">
        <v>185</v>
      </c>
      <c r="AS12" s="269" t="s">
        <v>181</v>
      </c>
      <c r="AT12" s="269" t="s">
        <v>181</v>
      </c>
      <c r="AU12" s="269" t="s">
        <v>181</v>
      </c>
      <c r="AV12" s="269" t="s">
        <v>181</v>
      </c>
      <c r="AW12" s="269" t="s">
        <v>181</v>
      </c>
      <c r="AX12" s="269" t="s">
        <v>181</v>
      </c>
      <c r="AY12" s="269" t="s">
        <v>181</v>
      </c>
      <c r="AZ12" s="269" t="s">
        <v>181</v>
      </c>
      <c r="BA12" s="269" t="s">
        <v>181</v>
      </c>
      <c r="BB12" s="260" t="s">
        <v>182</v>
      </c>
      <c r="BC12" s="262">
        <f>SUM(BE12,BG12)</f>
        <v>33</v>
      </c>
      <c r="BD12" s="258">
        <f>BC12*36</f>
        <v>1188</v>
      </c>
      <c r="BE12" s="262">
        <v>16</v>
      </c>
      <c r="BF12" s="258">
        <f>BE12*36</f>
        <v>576</v>
      </c>
      <c r="BG12" s="262">
        <v>17</v>
      </c>
      <c r="BH12" s="258">
        <f>BG12*36</f>
        <v>612</v>
      </c>
      <c r="BI12" s="88"/>
      <c r="BJ12" s="88"/>
    </row>
    <row r="13" spans="1:62" ht="15.75" customHeight="1">
      <c r="A13" s="261"/>
      <c r="B13" s="270"/>
      <c r="C13" s="270"/>
      <c r="D13" s="270"/>
      <c r="E13" s="270"/>
      <c r="F13" s="274"/>
      <c r="G13" s="274"/>
      <c r="H13" s="274"/>
      <c r="I13" s="274"/>
      <c r="J13" s="274"/>
      <c r="K13" s="274"/>
      <c r="L13" s="274"/>
      <c r="M13" s="274"/>
      <c r="N13" s="274"/>
      <c r="O13" s="270"/>
      <c r="P13" s="270"/>
      <c r="Q13" s="270"/>
      <c r="R13" s="270"/>
      <c r="S13" s="274"/>
      <c r="T13" s="274"/>
      <c r="U13" s="270"/>
      <c r="V13" s="270"/>
      <c r="W13" s="270"/>
      <c r="X13" s="274"/>
      <c r="Y13" s="274"/>
      <c r="Z13" s="270"/>
      <c r="AA13" s="270"/>
      <c r="AB13" s="276"/>
      <c r="AC13" s="276"/>
      <c r="AD13" s="274"/>
      <c r="AE13" s="274"/>
      <c r="AF13" s="270"/>
      <c r="AG13" s="274"/>
      <c r="AH13" s="274"/>
      <c r="AI13" s="274"/>
      <c r="AJ13" s="274"/>
      <c r="AK13" s="274"/>
      <c r="AL13" s="274"/>
      <c r="AM13" s="270"/>
      <c r="AN13" s="270"/>
      <c r="AO13" s="274"/>
      <c r="AP13" s="255"/>
      <c r="AQ13" s="274"/>
      <c r="AR13" s="274"/>
      <c r="AS13" s="270"/>
      <c r="AT13" s="270"/>
      <c r="AU13" s="270"/>
      <c r="AV13" s="270"/>
      <c r="AW13" s="270"/>
      <c r="AX13" s="270"/>
      <c r="AY13" s="270"/>
      <c r="AZ13" s="270"/>
      <c r="BA13" s="270"/>
      <c r="BB13" s="261"/>
      <c r="BC13" s="263"/>
      <c r="BD13" s="259"/>
      <c r="BE13" s="263"/>
      <c r="BF13" s="259"/>
      <c r="BG13" s="263"/>
      <c r="BH13" s="259"/>
      <c r="BI13" s="88"/>
      <c r="BJ13" s="88"/>
    </row>
    <row r="14" spans="1:62" ht="15.75" customHeight="1">
      <c r="A14" s="260" t="s">
        <v>184</v>
      </c>
      <c r="B14" s="269"/>
      <c r="C14" s="269"/>
      <c r="D14" s="269"/>
      <c r="E14" s="269"/>
      <c r="F14" s="269"/>
      <c r="G14" s="269"/>
      <c r="H14" s="269"/>
      <c r="I14" s="269"/>
      <c r="J14" s="273"/>
      <c r="K14" s="269" t="s">
        <v>185</v>
      </c>
      <c r="L14" s="269" t="s">
        <v>185</v>
      </c>
      <c r="M14" s="269" t="s">
        <v>185</v>
      </c>
      <c r="N14" s="269" t="s">
        <v>185</v>
      </c>
      <c r="O14" s="269"/>
      <c r="P14" s="273"/>
      <c r="Q14" s="269"/>
      <c r="R14" s="269" t="s">
        <v>180</v>
      </c>
      <c r="S14" s="269" t="s">
        <v>181</v>
      </c>
      <c r="T14" s="269" t="s">
        <v>181</v>
      </c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73"/>
      <c r="AI14" s="273" t="s">
        <v>186</v>
      </c>
      <c r="AJ14" s="273" t="s">
        <v>186</v>
      </c>
      <c r="AK14" s="273" t="s">
        <v>186</v>
      </c>
      <c r="AL14" s="273" t="s">
        <v>186</v>
      </c>
      <c r="AM14" s="273" t="s">
        <v>240</v>
      </c>
      <c r="AN14" s="273" t="s">
        <v>240</v>
      </c>
      <c r="AO14" s="273" t="s">
        <v>240</v>
      </c>
      <c r="AP14" s="273" t="s">
        <v>240</v>
      </c>
      <c r="AQ14" s="269" t="s">
        <v>184</v>
      </c>
      <c r="AR14" s="269" t="s">
        <v>184</v>
      </c>
      <c r="AS14" s="271" t="s">
        <v>253</v>
      </c>
      <c r="AT14" s="271" t="s">
        <v>253</v>
      </c>
      <c r="AU14" s="267" t="s">
        <v>253</v>
      </c>
      <c r="AV14" s="267" t="s">
        <v>253</v>
      </c>
      <c r="AW14" s="267" t="s">
        <v>253</v>
      </c>
      <c r="AX14" s="267" t="s">
        <v>253</v>
      </c>
      <c r="AY14" s="267" t="s">
        <v>253</v>
      </c>
      <c r="AZ14" s="267" t="s">
        <v>253</v>
      </c>
      <c r="BA14" s="267" t="s">
        <v>253</v>
      </c>
      <c r="BB14" s="260" t="s">
        <v>184</v>
      </c>
      <c r="BC14" s="262">
        <f>SUM(BE14,BG14)</f>
        <v>26</v>
      </c>
      <c r="BD14" s="258">
        <f>BC14*36</f>
        <v>936</v>
      </c>
      <c r="BE14" s="262">
        <v>12</v>
      </c>
      <c r="BF14" s="258">
        <f>BE14*36</f>
        <v>432</v>
      </c>
      <c r="BG14" s="262">
        <v>14</v>
      </c>
      <c r="BH14" s="258">
        <f>BG14*36</f>
        <v>504</v>
      </c>
      <c r="BI14" s="88"/>
      <c r="BJ14" s="88"/>
    </row>
    <row r="15" spans="1:62" ht="15.75" customHeight="1">
      <c r="A15" s="261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4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4"/>
      <c r="AI15" s="274"/>
      <c r="AJ15" s="274"/>
      <c r="AK15" s="274"/>
      <c r="AL15" s="274"/>
      <c r="AM15" s="274"/>
      <c r="AN15" s="274"/>
      <c r="AO15" s="274"/>
      <c r="AP15" s="274"/>
      <c r="AQ15" s="270"/>
      <c r="AR15" s="270"/>
      <c r="AS15" s="272"/>
      <c r="AT15" s="272"/>
      <c r="AU15" s="268"/>
      <c r="AV15" s="268"/>
      <c r="AW15" s="268"/>
      <c r="AX15" s="268"/>
      <c r="AY15" s="268"/>
      <c r="AZ15" s="268"/>
      <c r="BA15" s="268"/>
      <c r="BB15" s="261"/>
      <c r="BC15" s="263"/>
      <c r="BD15" s="259"/>
      <c r="BE15" s="263"/>
      <c r="BF15" s="259"/>
      <c r="BG15" s="263"/>
      <c r="BH15" s="259"/>
      <c r="BI15" s="88"/>
      <c r="BJ15" s="88"/>
    </row>
    <row r="16" spans="1:62" ht="15.7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09" t="s">
        <v>19</v>
      </c>
      <c r="BC16" s="116">
        <f aca="true" t="shared" si="0" ref="BC16:BH16">SUM(BC10:BC15)</f>
        <v>98</v>
      </c>
      <c r="BD16" s="116">
        <f t="shared" si="0"/>
        <v>3528</v>
      </c>
      <c r="BE16" s="116">
        <f t="shared" si="0"/>
        <v>44</v>
      </c>
      <c r="BF16" s="116">
        <f t="shared" si="0"/>
        <v>1584</v>
      </c>
      <c r="BG16" s="116">
        <f t="shared" si="0"/>
        <v>54</v>
      </c>
      <c r="BH16" s="116">
        <f t="shared" si="0"/>
        <v>1944</v>
      </c>
      <c r="BI16" s="88"/>
      <c r="BJ16" s="88"/>
    </row>
    <row r="17" spans="1:68" ht="15.75" customHeight="1" thickBot="1">
      <c r="A17" s="117" t="s">
        <v>187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9"/>
      <c r="AW17" s="119"/>
      <c r="AX17" s="119"/>
      <c r="AY17" s="119"/>
      <c r="AZ17" s="119"/>
      <c r="BA17" s="119"/>
      <c r="BB17" s="119"/>
      <c r="BC17" s="119"/>
      <c r="BD17" s="119"/>
      <c r="BE17" s="118"/>
      <c r="BF17" s="118"/>
      <c r="BG17" s="118"/>
      <c r="BH17" s="118"/>
      <c r="BI17" s="118"/>
      <c r="BJ17" s="118"/>
      <c r="BK17" s="118"/>
      <c r="BL17" s="118"/>
      <c r="BM17" s="120"/>
      <c r="BN17" s="120"/>
      <c r="BO17" s="88"/>
      <c r="BP17" s="88"/>
    </row>
    <row r="18" spans="1:68" ht="15.75" customHeight="1" thickBot="1">
      <c r="A18" s="118"/>
      <c r="B18" s="118"/>
      <c r="C18" s="118"/>
      <c r="D18" s="118"/>
      <c r="E18" s="118"/>
      <c r="F18" s="118"/>
      <c r="G18" s="121"/>
      <c r="H18" s="122" t="s">
        <v>147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23" t="s">
        <v>180</v>
      </c>
      <c r="U18" s="122" t="s">
        <v>188</v>
      </c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23" t="s">
        <v>183</v>
      </c>
      <c r="AG18" s="264" t="s">
        <v>25</v>
      </c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118"/>
      <c r="AT18" s="123" t="s">
        <v>185</v>
      </c>
      <c r="AU18" s="265" t="s">
        <v>216</v>
      </c>
      <c r="AV18" s="265"/>
      <c r="AW18" s="265"/>
      <c r="AX18" s="265"/>
      <c r="AY18" s="265"/>
      <c r="AZ18" s="265"/>
      <c r="BA18" s="265"/>
      <c r="BB18" s="265"/>
      <c r="BC18" s="265"/>
      <c r="BD18" s="265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88"/>
      <c r="BP18" s="88"/>
    </row>
    <row r="19" spans="1:68" ht="15.7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118"/>
      <c r="AT19" s="118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88"/>
      <c r="BP19" s="88"/>
    </row>
    <row r="20" spans="1:68" ht="15.75" customHeight="1" thickBo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59"/>
      <c r="BP20" s="159"/>
    </row>
    <row r="21" spans="1:68" ht="15.75" customHeight="1" thickBot="1">
      <c r="A21" s="115"/>
      <c r="B21" s="115"/>
      <c r="C21" s="115"/>
      <c r="D21" s="115"/>
      <c r="E21" s="115"/>
      <c r="F21" s="115"/>
      <c r="G21" s="123" t="s">
        <v>186</v>
      </c>
      <c r="H21" s="265" t="s">
        <v>217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118"/>
      <c r="T21" s="124" t="s">
        <v>181</v>
      </c>
      <c r="U21" s="122" t="s">
        <v>189</v>
      </c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24" t="s">
        <v>240</v>
      </c>
      <c r="AG21" s="266" t="s">
        <v>173</v>
      </c>
      <c r="AH21" s="266"/>
      <c r="AI21" s="266"/>
      <c r="AJ21" s="266"/>
      <c r="AK21" s="266"/>
      <c r="AL21" s="266"/>
      <c r="AM21" s="266"/>
      <c r="AN21" s="266"/>
      <c r="AO21" s="266"/>
      <c r="AP21" s="266"/>
      <c r="AQ21" s="115"/>
      <c r="AR21" s="118"/>
      <c r="AS21" s="118"/>
      <c r="AT21" s="126" t="s">
        <v>184</v>
      </c>
      <c r="AU21" s="266" t="s">
        <v>190</v>
      </c>
      <c r="AV21" s="266"/>
      <c r="AW21" s="266"/>
      <c r="AX21" s="266"/>
      <c r="AY21" s="266"/>
      <c r="AZ21" s="266"/>
      <c r="BA21" s="266"/>
      <c r="BB21" s="266"/>
      <c r="BC21" s="125"/>
      <c r="BD21" s="115"/>
      <c r="BE21" s="165" t="s">
        <v>253</v>
      </c>
      <c r="BF21" s="256" t="s">
        <v>254</v>
      </c>
      <c r="BG21" s="257"/>
      <c r="BH21" s="257"/>
      <c r="BI21" s="115"/>
      <c r="BJ21" s="115"/>
      <c r="BK21" s="115"/>
      <c r="BL21" s="115"/>
      <c r="BM21" s="115"/>
      <c r="BN21" s="115"/>
      <c r="BO21" s="80"/>
      <c r="BP21" s="80"/>
    </row>
    <row r="22" spans="1:68" ht="15.75" customHeight="1">
      <c r="A22" s="115"/>
      <c r="B22" s="115"/>
      <c r="C22" s="115"/>
      <c r="D22" s="115"/>
      <c r="E22" s="115"/>
      <c r="F22" s="115"/>
      <c r="G22" s="11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115"/>
      <c r="AR22" s="115"/>
      <c r="AS22" s="115"/>
      <c r="AT22" s="115"/>
      <c r="AU22" s="266"/>
      <c r="AV22" s="266"/>
      <c r="AW22" s="266"/>
      <c r="AX22" s="266"/>
      <c r="AY22" s="266"/>
      <c r="AZ22" s="266"/>
      <c r="BA22" s="266"/>
      <c r="BB22" s="266"/>
      <c r="BC22" s="12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80"/>
      <c r="BP22" s="80"/>
    </row>
    <row r="23" spans="1:68" s="110" customFormat="1" ht="59.2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8"/>
      <c r="AW23" s="118"/>
      <c r="AX23" s="118"/>
      <c r="AY23" s="118"/>
      <c r="AZ23" s="118"/>
      <c r="BA23" s="118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8"/>
      <c r="BN23" s="118"/>
      <c r="BO23" s="277" t="s">
        <v>0</v>
      </c>
      <c r="BP23" s="277" t="s">
        <v>1</v>
      </c>
    </row>
    <row r="24" spans="67:68" s="110" customFormat="1" ht="33.75" customHeight="1">
      <c r="BO24" s="277"/>
      <c r="BP24" s="277"/>
    </row>
    <row r="25" spans="1:68" s="110" customFormat="1" ht="59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 s="277"/>
      <c r="BP25" s="277"/>
    </row>
    <row r="26" spans="1:68" s="110" customFormat="1" ht="63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 s="277"/>
      <c r="BP26" s="277"/>
    </row>
    <row r="27" spans="1:68" s="110" customFormat="1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 s="260">
        <v>11</v>
      </c>
      <c r="BP27" s="260" t="e">
        <f>BC10+#REF!+#REF!+#REF!+#REF!+#REF!+#REF!+BO27</f>
        <v>#REF!</v>
      </c>
    </row>
    <row r="28" spans="1:68" s="110" customFormat="1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 s="261"/>
      <c r="BP28" s="261"/>
    </row>
    <row r="29" spans="1:68" s="110" customFormat="1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 s="260">
        <v>11</v>
      </c>
      <c r="BP29" s="260" t="e">
        <f>BC12+#REF!+#REF!+#REF!+#REF!+#REF!+#REF!+BO29</f>
        <v>#REF!</v>
      </c>
    </row>
    <row r="30" spans="1:68" s="110" customFormat="1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 s="261"/>
      <c r="BP30" s="261"/>
    </row>
    <row r="31" spans="1:68" s="110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 s="260">
        <v>2</v>
      </c>
      <c r="BP31" s="260" t="e">
        <f>BC14+#REF!+#REF!+#REF!+#REF!+#REF!+#REF!+BO31</f>
        <v>#REF!</v>
      </c>
    </row>
    <row r="32" spans="1:68" s="1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 s="261"/>
      <c r="BP32" s="261"/>
    </row>
    <row r="33" spans="1:68" s="110" customFormat="1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 s="116">
        <f>SUM(BO27:BO32)</f>
        <v>24</v>
      </c>
      <c r="BP33" s="116" t="e">
        <f>SUM(BP27:BP32)</f>
        <v>#REF!</v>
      </c>
    </row>
    <row r="34" spans="1:68" s="110" customFormat="1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 s="120"/>
      <c r="BP34" s="118"/>
    </row>
    <row r="35" spans="1:68" s="110" customFormat="1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 s="118"/>
      <c r="BP35" s="118"/>
    </row>
    <row r="36" spans="1:68" s="110" customFormat="1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 s="118"/>
      <c r="BP36" s="118"/>
    </row>
    <row r="37" spans="1:68" s="110" customFormat="1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 s="115"/>
      <c r="BP37" s="115"/>
    </row>
    <row r="38" spans="1:68" s="110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 s="115"/>
      <c r="BP38" s="115"/>
    </row>
    <row r="39" spans="1:68" s="110" customFormat="1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 s="115"/>
      <c r="BP39" s="115"/>
    </row>
    <row r="40" spans="1:68" s="110" customFormat="1" ht="15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 s="118"/>
      <c r="BP40" s="118"/>
    </row>
    <row r="41" spans="1:66" s="110" customFormat="1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</sheetData>
  <sheetProtection/>
  <mergeCells count="265">
    <mergeCell ref="BB10:BB11"/>
    <mergeCell ref="BG8:BH8"/>
    <mergeCell ref="A3:BA3"/>
    <mergeCell ref="A6:A9"/>
    <mergeCell ref="B6:E6"/>
    <mergeCell ref="F6:F8"/>
    <mergeCell ref="G6:I6"/>
    <mergeCell ref="J6:J8"/>
    <mergeCell ref="K6:M6"/>
    <mergeCell ref="S6:S8"/>
    <mergeCell ref="T6:V6"/>
    <mergeCell ref="W6:W8"/>
    <mergeCell ref="X6:Z6"/>
    <mergeCell ref="Q7:Q8"/>
    <mergeCell ref="R7:R8"/>
    <mergeCell ref="T7:T8"/>
    <mergeCell ref="U7:U8"/>
    <mergeCell ref="V7:V8"/>
    <mergeCell ref="X7:X8"/>
    <mergeCell ref="Y7:Y8"/>
    <mergeCell ref="AD7:AD8"/>
    <mergeCell ref="AE7:AE8"/>
    <mergeCell ref="AG7:AG8"/>
    <mergeCell ref="AH7:AH8"/>
    <mergeCell ref="AI7:AI8"/>
    <mergeCell ref="AK7:AK8"/>
    <mergeCell ref="BP23:BP26"/>
    <mergeCell ref="AO6:AR6"/>
    <mergeCell ref="AS6:AS8"/>
    <mergeCell ref="AT6:AV6"/>
    <mergeCell ref="AW6:AW8"/>
    <mergeCell ref="AX6:BA6"/>
    <mergeCell ref="AP7:AP8"/>
    <mergeCell ref="AQ7:AQ8"/>
    <mergeCell ref="AR7:AR8"/>
    <mergeCell ref="AT7:AT8"/>
    <mergeCell ref="B7:B8"/>
    <mergeCell ref="C7:C8"/>
    <mergeCell ref="D7:D8"/>
    <mergeCell ref="E7:E8"/>
    <mergeCell ref="G7:G8"/>
    <mergeCell ref="H7:H8"/>
    <mergeCell ref="I7:I8"/>
    <mergeCell ref="K7:K8"/>
    <mergeCell ref="L7:L8"/>
    <mergeCell ref="M7:M8"/>
    <mergeCell ref="O7:O8"/>
    <mergeCell ref="P7:P8"/>
    <mergeCell ref="N6:N8"/>
    <mergeCell ref="O6:R6"/>
    <mergeCell ref="Z7:Z8"/>
    <mergeCell ref="AB7:AB8"/>
    <mergeCell ref="AC7:AC8"/>
    <mergeCell ref="AA6:AA8"/>
    <mergeCell ref="AB6:AE6"/>
    <mergeCell ref="AX7:AX8"/>
    <mergeCell ref="AF6:AF8"/>
    <mergeCell ref="AG6:AI6"/>
    <mergeCell ref="AJ6:AJ8"/>
    <mergeCell ref="AK6:AN6"/>
    <mergeCell ref="AY7:AY8"/>
    <mergeCell ref="AZ7:AZ8"/>
    <mergeCell ref="BA7:BA8"/>
    <mergeCell ref="AL7:AL8"/>
    <mergeCell ref="AM7:AM8"/>
    <mergeCell ref="AN7:AN8"/>
    <mergeCell ref="AO7:AO8"/>
    <mergeCell ref="AU7:AU8"/>
    <mergeCell ref="AV7:AV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AQ10:AQ11"/>
    <mergeCell ref="AR10:AR11"/>
    <mergeCell ref="AS10:AS11"/>
    <mergeCell ref="AT10:AT11"/>
    <mergeCell ref="AU10:AU11"/>
    <mergeCell ref="BC10:BC11"/>
    <mergeCell ref="BD10:BD11"/>
    <mergeCell ref="BE10:BE11"/>
    <mergeCell ref="BF10:BF11"/>
    <mergeCell ref="BG10:BG11"/>
    <mergeCell ref="BH10:BH11"/>
    <mergeCell ref="BP27:BP28"/>
    <mergeCell ref="A12:A13"/>
    <mergeCell ref="B12:B13"/>
    <mergeCell ref="C12:C13"/>
    <mergeCell ref="D12:D13"/>
    <mergeCell ref="E12:E13"/>
    <mergeCell ref="F12:F13"/>
    <mergeCell ref="G12:G13"/>
    <mergeCell ref="H12:H13"/>
    <mergeCell ref="BO23:BO26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L12:AL13"/>
    <mergeCell ref="AA12:AA13"/>
    <mergeCell ref="AB12:AB13"/>
    <mergeCell ref="AC12:AC13"/>
    <mergeCell ref="AD12:AD13"/>
    <mergeCell ref="AE12:AE13"/>
    <mergeCell ref="AF12:AF13"/>
    <mergeCell ref="AM12:AM13"/>
    <mergeCell ref="AN12:AN13"/>
    <mergeCell ref="AO12:AO13"/>
    <mergeCell ref="AR12:AR13"/>
    <mergeCell ref="AQ12:AQ13"/>
    <mergeCell ref="AG12:AG13"/>
    <mergeCell ref="AH12:AH13"/>
    <mergeCell ref="AI12:AI13"/>
    <mergeCell ref="AJ12:AJ13"/>
    <mergeCell ref="AK12:AK13"/>
    <mergeCell ref="AS12:AS13"/>
    <mergeCell ref="AT12:AT13"/>
    <mergeCell ref="AU12:AU13"/>
    <mergeCell ref="AV12:AV13"/>
    <mergeCell ref="AW12:AW13"/>
    <mergeCell ref="AX12:AX13"/>
    <mergeCell ref="BE12:BE13"/>
    <mergeCell ref="BF12:BF13"/>
    <mergeCell ref="BG12:BG13"/>
    <mergeCell ref="BH12:BH13"/>
    <mergeCell ref="AY12:AY13"/>
    <mergeCell ref="AZ12:AZ13"/>
    <mergeCell ref="BA12:BA13"/>
    <mergeCell ref="BD12:BD13"/>
    <mergeCell ref="BC12:BC13"/>
    <mergeCell ref="BB12:BB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BE14:BE15"/>
    <mergeCell ref="BF14:BF15"/>
    <mergeCell ref="BG14:BG15"/>
    <mergeCell ref="AW14:AW15"/>
    <mergeCell ref="AX14:AX15"/>
    <mergeCell ref="AY14:AY15"/>
    <mergeCell ref="AZ14:AZ15"/>
    <mergeCell ref="BA14:BA15"/>
    <mergeCell ref="BO31:BO32"/>
    <mergeCell ref="BP31:BP32"/>
    <mergeCell ref="AG18:AR19"/>
    <mergeCell ref="AU18:BD19"/>
    <mergeCell ref="H21:R22"/>
    <mergeCell ref="AG21:AP22"/>
    <mergeCell ref="AU21:BB22"/>
    <mergeCell ref="BO29:BO30"/>
    <mergeCell ref="BP29:BP30"/>
    <mergeCell ref="BO27:BO28"/>
    <mergeCell ref="BE8:BF8"/>
    <mergeCell ref="BC8:BD8"/>
    <mergeCell ref="BC6:BH7"/>
    <mergeCell ref="BB6:BB9"/>
    <mergeCell ref="AP12:AP13"/>
    <mergeCell ref="BF21:BH21"/>
    <mergeCell ref="BH14:BH15"/>
    <mergeCell ref="BB14:BB15"/>
    <mergeCell ref="BC14:BC15"/>
    <mergeCell ref="BD14:BD15"/>
  </mergeCells>
  <conditionalFormatting sqref="BF12 BF14 BH12 BH14">
    <cfRule type="expression" priority="24" dxfId="1" stopIfTrue="1">
      <formula>AND(BF12&gt;0,BF12-4&gt;BE12*ОбязУчебНагрузка)</formula>
    </cfRule>
  </conditionalFormatting>
  <conditionalFormatting sqref="BD12 BD14">
    <cfRule type="expression" priority="21" dxfId="1" stopIfTrue="1">
      <formula>AND(BD12&gt;0,BD12-4&gt;BC12*ОбязУчебНагрузка)</formula>
    </cfRule>
  </conditionalFormatting>
  <conditionalFormatting sqref="BD12 BD14">
    <cfRule type="expression" priority="20" dxfId="1" stopIfTrue="1">
      <formula>AND(BD12&gt;0,BD12-4&gt;BC12*ОбязУчебНагрузка)</formula>
    </cfRule>
  </conditionalFormatting>
  <conditionalFormatting sqref="BH12 BH14">
    <cfRule type="expression" priority="19" dxfId="1" stopIfTrue="1">
      <formula>AND(BH12&gt;0,BH12-4&gt;BG12*ОбязУчебНагрузка)</formula>
    </cfRule>
  </conditionalFormatting>
  <conditionalFormatting sqref="BH12 BH14">
    <cfRule type="expression" priority="18" dxfId="1" stopIfTrue="1">
      <formula>AND(BH12&gt;0,BH12-4&gt;BG12*ОбязУчебНагрузка)</formula>
    </cfRule>
  </conditionalFormatting>
  <conditionalFormatting sqref="BF10 BH10">
    <cfRule type="expression" priority="17" dxfId="1" stopIfTrue="1">
      <formula>AND(BF10&gt;0,BF10-4&gt;BE10*ОбязУчебНагрузка)</formula>
    </cfRule>
  </conditionalFormatting>
  <conditionalFormatting sqref="BD10">
    <cfRule type="expression" priority="16" dxfId="1" stopIfTrue="1">
      <formula>AND(BD10&gt;0,BD10-4&gt;BC10*ОбязУчебНагрузка)</formula>
    </cfRule>
  </conditionalFormatting>
  <conditionalFormatting sqref="BD10">
    <cfRule type="expression" priority="15" dxfId="1" stopIfTrue="1">
      <formula>AND(BD10&gt;0,BD10-4&gt;BC10*ОбязУчебНагрузка)</formula>
    </cfRule>
  </conditionalFormatting>
  <conditionalFormatting sqref="BH10">
    <cfRule type="expression" priority="14" dxfId="1" stopIfTrue="1">
      <formula>AND(BH10&gt;0,BH10-4&gt;BG10*ОбязУчебНагрузка)</formula>
    </cfRule>
  </conditionalFormatting>
  <conditionalFormatting sqref="BH10">
    <cfRule type="expression" priority="13" dxfId="1" stopIfTrue="1">
      <formula>AND(BH10&gt;0,BH10-4&gt;BG10*ОбязУчебНагрузка)</formula>
    </cfRule>
  </conditionalFormatting>
  <conditionalFormatting sqref="BF12 BH14 BH12 BF14">
    <cfRule type="expression" priority="12" dxfId="1" stopIfTrue="1">
      <formula>AND(BF12&gt;0,BF12-4&gt;BE12*ОбязУчебНагрузка)</formula>
    </cfRule>
  </conditionalFormatting>
  <conditionalFormatting sqref="BD12 BD14">
    <cfRule type="expression" priority="9" dxfId="1" stopIfTrue="1">
      <formula>AND(BD12&gt;0,BD12-4&gt;BC12*ОбязУчебНагрузка)</formula>
    </cfRule>
  </conditionalFormatting>
  <conditionalFormatting sqref="BD12 BD14">
    <cfRule type="expression" priority="8" dxfId="1" stopIfTrue="1">
      <formula>AND(BD12&gt;0,BD12-4&gt;BC12*ОбязУчебНагрузка)</formula>
    </cfRule>
  </conditionalFormatting>
  <conditionalFormatting sqref="BH12 BH14">
    <cfRule type="expression" priority="7" dxfId="1" stopIfTrue="1">
      <formula>AND(BH12&gt;0,BH12-4&gt;BG12*ОбязУчебНагрузка)</formula>
    </cfRule>
  </conditionalFormatting>
  <conditionalFormatting sqref="BH12 BH14">
    <cfRule type="expression" priority="6" dxfId="1" stopIfTrue="1">
      <formula>AND(BH12&gt;0,BH12-4&gt;BG12*ОбязУчебНагрузка)</formula>
    </cfRule>
  </conditionalFormatting>
  <conditionalFormatting sqref="BF10 BH10">
    <cfRule type="expression" priority="5" dxfId="1" stopIfTrue="1">
      <formula>AND(BF10&gt;0,BF10-4&gt;BE10*ОбязУчебНагрузка)</formula>
    </cfRule>
  </conditionalFormatting>
  <conditionalFormatting sqref="BD10">
    <cfRule type="expression" priority="4" dxfId="1" stopIfTrue="1">
      <formula>AND(BD10&gt;0,BD10-4&gt;BC10*ОбязУчебНагрузка)</formula>
    </cfRule>
  </conditionalFormatting>
  <conditionalFormatting sqref="BD10">
    <cfRule type="expression" priority="3" dxfId="1" stopIfTrue="1">
      <formula>AND(BD10&gt;0,BD10-4&gt;BC10*ОбязУчебНагрузка)</formula>
    </cfRule>
  </conditionalFormatting>
  <conditionalFormatting sqref="BH10">
    <cfRule type="expression" priority="2" dxfId="1" stopIfTrue="1">
      <formula>AND(BH10&gt;0,BH10-4&gt;BG10*ОбязУчебНагрузка)</formula>
    </cfRule>
  </conditionalFormatting>
  <conditionalFormatting sqref="BH10">
    <cfRule type="expression" priority="1" dxfId="1" stopIfTrue="1">
      <formula>AND(BH10&gt;0,BH10-4&gt;BG10*ОбязУчебНагрузка)</formula>
    </cfRule>
  </conditionalFormatting>
  <printOptions horizontalCentered="1"/>
  <pageMargins left="0.2" right="0.15748031496062992" top="0.984251968503937" bottom="0.984251968503937" header="0.5118110236220472" footer="0.5118110236220472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84"/>
  <sheetViews>
    <sheetView tabSelected="1" view="pageBreakPreview" zoomScale="86" zoomScaleSheetLayoutView="86" workbookViewId="0" topLeftCell="A19">
      <selection activeCell="B39" sqref="B39:B59"/>
    </sheetView>
  </sheetViews>
  <sheetFormatPr defaultColWidth="9.140625" defaultRowHeight="12.75"/>
  <cols>
    <col min="1" max="1" width="10.57421875" style="127" customWidth="1"/>
    <col min="2" max="2" width="38.140625" style="127" customWidth="1"/>
    <col min="3" max="3" width="15.140625" style="194" customWidth="1"/>
    <col min="4" max="4" width="6.57421875" style="127" customWidth="1"/>
    <col min="5" max="5" width="5.57421875" style="127" customWidth="1"/>
    <col min="6" max="7" width="5.28125" style="127" customWidth="1"/>
    <col min="8" max="8" width="5.140625" style="127" customWidth="1"/>
    <col min="9" max="9" width="6.140625" style="127" customWidth="1"/>
    <col min="10" max="10" width="5.140625" style="127" customWidth="1"/>
    <col min="11" max="11" width="5.28125" style="127" customWidth="1"/>
    <col min="12" max="12" width="6.7109375" style="127" customWidth="1"/>
    <col min="13" max="13" width="4.7109375" style="127" customWidth="1"/>
    <col min="14" max="14" width="4.8515625" style="151" customWidth="1"/>
    <col min="15" max="16" width="4.57421875" style="151" customWidth="1"/>
    <col min="17" max="17" width="4.8515625" style="151" customWidth="1"/>
    <col min="18" max="18" width="4.28125" style="151" customWidth="1"/>
    <col min="19" max="19" width="4.7109375" style="151" customWidth="1"/>
    <col min="20" max="16384" width="9.140625" style="127" customWidth="1"/>
  </cols>
  <sheetData>
    <row r="2" spans="1:19" ht="21.75" customHeight="1">
      <c r="A2" s="331" t="s">
        <v>331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</row>
    <row r="3" spans="2:19" ht="21.75" customHeight="1">
      <c r="B3" s="329" t="s">
        <v>332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</row>
    <row r="4" spans="2:19" ht="21.75" customHeight="1">
      <c r="B4" s="238" t="s">
        <v>333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5" spans="1:19" ht="27.75" customHeight="1">
      <c r="A5" s="325" t="s">
        <v>2</v>
      </c>
      <c r="B5" s="295" t="s">
        <v>52</v>
      </c>
      <c r="C5" s="303" t="s">
        <v>53</v>
      </c>
      <c r="D5" s="295" t="s">
        <v>300</v>
      </c>
      <c r="E5" s="295"/>
      <c r="F5" s="295"/>
      <c r="G5" s="295"/>
      <c r="H5" s="328" t="s">
        <v>27</v>
      </c>
      <c r="I5" s="328"/>
      <c r="J5" s="328"/>
      <c r="K5" s="328"/>
      <c r="L5" s="328"/>
      <c r="M5" s="328"/>
      <c r="N5" s="295" t="s">
        <v>51</v>
      </c>
      <c r="O5" s="295"/>
      <c r="P5" s="295"/>
      <c r="Q5" s="295"/>
      <c r="R5" s="295"/>
      <c r="S5" s="295"/>
    </row>
    <row r="6" spans="1:19" ht="33.75" customHeight="1">
      <c r="A6" s="326"/>
      <c r="B6" s="295"/>
      <c r="C6" s="304"/>
      <c r="D6" s="296" t="s">
        <v>87</v>
      </c>
      <c r="E6" s="296" t="s">
        <v>89</v>
      </c>
      <c r="F6" s="296" t="s">
        <v>88</v>
      </c>
      <c r="G6" s="296" t="s">
        <v>191</v>
      </c>
      <c r="H6" s="311" t="s">
        <v>54</v>
      </c>
      <c r="I6" s="322" t="s">
        <v>55</v>
      </c>
      <c r="J6" s="307" t="s">
        <v>26</v>
      </c>
      <c r="K6" s="307"/>
      <c r="L6" s="307"/>
      <c r="M6" s="308"/>
      <c r="N6" s="295"/>
      <c r="O6" s="295"/>
      <c r="P6" s="295"/>
      <c r="Q6" s="295"/>
      <c r="R6" s="295"/>
      <c r="S6" s="295"/>
    </row>
    <row r="7" spans="1:19" ht="12">
      <c r="A7" s="326"/>
      <c r="B7" s="295"/>
      <c r="C7" s="304"/>
      <c r="D7" s="296"/>
      <c r="E7" s="296"/>
      <c r="F7" s="296"/>
      <c r="G7" s="296"/>
      <c r="H7" s="312"/>
      <c r="I7" s="323"/>
      <c r="J7" s="322" t="s">
        <v>56</v>
      </c>
      <c r="K7" s="333" t="s">
        <v>3</v>
      </c>
      <c r="L7" s="333"/>
      <c r="M7" s="325"/>
      <c r="N7" s="306" t="s">
        <v>4</v>
      </c>
      <c r="O7" s="306"/>
      <c r="P7" s="306" t="s">
        <v>5</v>
      </c>
      <c r="Q7" s="306"/>
      <c r="R7" s="306" t="s">
        <v>121</v>
      </c>
      <c r="S7" s="306"/>
    </row>
    <row r="8" spans="1:19" ht="81.75" customHeight="1">
      <c r="A8" s="327"/>
      <c r="B8" s="295"/>
      <c r="C8" s="305"/>
      <c r="D8" s="296"/>
      <c r="E8" s="296"/>
      <c r="F8" s="296"/>
      <c r="G8" s="296"/>
      <c r="H8" s="313"/>
      <c r="I8" s="324"/>
      <c r="J8" s="332"/>
      <c r="K8" s="128" t="s">
        <v>57</v>
      </c>
      <c r="L8" s="128" t="s">
        <v>58</v>
      </c>
      <c r="M8" s="129" t="s">
        <v>28</v>
      </c>
      <c r="N8" s="130" t="s">
        <v>59</v>
      </c>
      <c r="O8" s="130" t="s">
        <v>215</v>
      </c>
      <c r="P8" s="130" t="s">
        <v>211</v>
      </c>
      <c r="Q8" s="130" t="s">
        <v>212</v>
      </c>
      <c r="R8" s="130" t="s">
        <v>213</v>
      </c>
      <c r="S8" s="130" t="s">
        <v>214</v>
      </c>
    </row>
    <row r="9" spans="1:19" ht="12">
      <c r="A9" s="63">
        <v>1</v>
      </c>
      <c r="B9" s="66">
        <v>2</v>
      </c>
      <c r="C9" s="185"/>
      <c r="D9" s="314">
        <v>3</v>
      </c>
      <c r="E9" s="315"/>
      <c r="F9" s="315"/>
      <c r="G9" s="316"/>
      <c r="H9" s="59">
        <v>4</v>
      </c>
      <c r="I9" s="6">
        <f>H:M-H:M</f>
        <v>0</v>
      </c>
      <c r="J9" s="1">
        <v>6</v>
      </c>
      <c r="K9" s="1">
        <v>7</v>
      </c>
      <c r="L9" s="1">
        <v>8</v>
      </c>
      <c r="M9" s="1">
        <v>9</v>
      </c>
      <c r="N9" s="6">
        <v>10</v>
      </c>
      <c r="O9" s="28">
        <v>11</v>
      </c>
      <c r="P9" s="6">
        <v>12</v>
      </c>
      <c r="Q9" s="10">
        <v>13</v>
      </c>
      <c r="R9" s="12">
        <v>14</v>
      </c>
      <c r="S9" s="12">
        <v>15</v>
      </c>
    </row>
    <row r="10" spans="1:19" s="223" customFormat="1" ht="12">
      <c r="A10" s="224" t="s">
        <v>269</v>
      </c>
      <c r="B10" s="225" t="s">
        <v>101</v>
      </c>
      <c r="C10" s="224" t="s">
        <v>287</v>
      </c>
      <c r="D10" s="226">
        <f>SUM($D$11,D25,D33)</f>
        <v>5</v>
      </c>
      <c r="E10" s="226">
        <f>SUM($E$11,E25,E33)</f>
        <v>16</v>
      </c>
      <c r="F10" s="226">
        <f>SUM($F$11,F25,F33)</f>
        <v>12</v>
      </c>
      <c r="G10" s="226">
        <v>0</v>
      </c>
      <c r="H10" s="221">
        <f>SUM($H$11,H25,H33)</f>
        <v>3018</v>
      </c>
      <c r="I10" s="221">
        <f>SUM($I$11,I25,I33)</f>
        <v>1008</v>
      </c>
      <c r="J10" s="221">
        <f>SUM($J$11,J25,J33)</f>
        <v>2010</v>
      </c>
      <c r="K10" s="221">
        <f>SUM($K$11,K25,K33)</f>
        <v>888</v>
      </c>
      <c r="L10" s="221">
        <f>SUM($L$11,L25,L33)</f>
        <v>1122</v>
      </c>
      <c r="M10" s="221">
        <f>SUM($M$11,M25,M33)</f>
        <v>0</v>
      </c>
      <c r="N10" s="221">
        <f>SUM($N$11,N25,N33)</f>
        <v>576</v>
      </c>
      <c r="O10" s="221">
        <f>SUM($O$11,O25,O33)</f>
        <v>828</v>
      </c>
      <c r="P10" s="221">
        <f>SUM($P$11,P25,P33)</f>
        <v>286</v>
      </c>
      <c r="Q10" s="221">
        <f>SUM($Q$11,Q25,Q33)</f>
        <v>192</v>
      </c>
      <c r="R10" s="221">
        <f>SUM($R$11,R25,R33)</f>
        <v>92</v>
      </c>
      <c r="S10" s="221">
        <f>SUM($S$11,S25,S33)</f>
        <v>36</v>
      </c>
    </row>
    <row r="11" spans="1:19" s="177" customFormat="1" ht="12">
      <c r="A11" s="179" t="s">
        <v>100</v>
      </c>
      <c r="B11" s="180" t="s">
        <v>270</v>
      </c>
      <c r="C11" s="179" t="s">
        <v>272</v>
      </c>
      <c r="D11" s="181">
        <v>1</v>
      </c>
      <c r="E11" s="181">
        <v>11</v>
      </c>
      <c r="F11" s="181">
        <v>8</v>
      </c>
      <c r="G11" s="181">
        <v>0</v>
      </c>
      <c r="H11" s="175">
        <f aca="true" t="shared" si="0" ref="H11:S11">SUM(H12:H24)</f>
        <v>2106</v>
      </c>
      <c r="I11" s="175">
        <f t="shared" si="0"/>
        <v>702</v>
      </c>
      <c r="J11" s="175">
        <f t="shared" si="0"/>
        <v>1404</v>
      </c>
      <c r="K11" s="175">
        <f t="shared" si="0"/>
        <v>656</v>
      </c>
      <c r="L11" s="176">
        <f t="shared" si="0"/>
        <v>748</v>
      </c>
      <c r="M11" s="176">
        <f t="shared" si="0"/>
        <v>0</v>
      </c>
      <c r="N11" s="176">
        <f t="shared" si="0"/>
        <v>576</v>
      </c>
      <c r="O11" s="176">
        <f t="shared" si="0"/>
        <v>828</v>
      </c>
      <c r="P11" s="176">
        <f t="shared" si="0"/>
        <v>0</v>
      </c>
      <c r="Q11" s="175">
        <f t="shared" si="0"/>
        <v>0</v>
      </c>
      <c r="R11" s="175">
        <f t="shared" si="0"/>
        <v>0</v>
      </c>
      <c r="S11" s="175">
        <f t="shared" si="0"/>
        <v>0</v>
      </c>
    </row>
    <row r="12" spans="1:19" ht="12">
      <c r="A12" s="63" t="s">
        <v>102</v>
      </c>
      <c r="B12" s="61" t="s">
        <v>6</v>
      </c>
      <c r="C12" s="66" t="s">
        <v>278</v>
      </c>
      <c r="D12" s="41"/>
      <c r="E12" s="41">
        <v>1</v>
      </c>
      <c r="F12" s="41">
        <v>2</v>
      </c>
      <c r="G12" s="41"/>
      <c r="H12" s="21">
        <f aca="true" t="shared" si="1" ref="H12:H23">J12+I12</f>
        <v>117</v>
      </c>
      <c r="I12" s="3">
        <v>39</v>
      </c>
      <c r="J12" s="3">
        <f>P12+Q12+R12+S12+N12+O12</f>
        <v>78</v>
      </c>
      <c r="K12" s="3">
        <f>J12-L12</f>
        <v>0</v>
      </c>
      <c r="L12" s="184">
        <v>78</v>
      </c>
      <c r="M12" s="6"/>
      <c r="N12" s="184">
        <v>60</v>
      </c>
      <c r="O12" s="184">
        <v>18</v>
      </c>
      <c r="P12" s="6"/>
      <c r="Q12" s="10"/>
      <c r="R12" s="12"/>
      <c r="S12" s="12"/>
    </row>
    <row r="13" spans="1:19" ht="12">
      <c r="A13" s="63" t="s">
        <v>103</v>
      </c>
      <c r="B13" s="61" t="s">
        <v>104</v>
      </c>
      <c r="C13" s="66" t="s">
        <v>279</v>
      </c>
      <c r="D13" s="41"/>
      <c r="E13" s="41"/>
      <c r="F13" s="41">
        <v>1</v>
      </c>
      <c r="G13" s="41"/>
      <c r="H13" s="21">
        <f t="shared" si="1"/>
        <v>117</v>
      </c>
      <c r="I13" s="3">
        <v>39</v>
      </c>
      <c r="J13" s="3">
        <f aca="true" t="shared" si="2" ref="J13:J23">P13+Q13+R13+S13+N13+O13</f>
        <v>78</v>
      </c>
      <c r="K13" s="3">
        <f>J13-L13</f>
        <v>70</v>
      </c>
      <c r="L13" s="76">
        <v>8</v>
      </c>
      <c r="M13" s="1"/>
      <c r="N13" s="76">
        <v>78</v>
      </c>
      <c r="O13" s="76"/>
      <c r="P13" s="6"/>
      <c r="Q13" s="10"/>
      <c r="R13" s="12"/>
      <c r="S13" s="12"/>
    </row>
    <row r="14" spans="1:19" ht="12">
      <c r="A14" s="63" t="s">
        <v>105</v>
      </c>
      <c r="B14" s="61" t="s">
        <v>106</v>
      </c>
      <c r="C14" s="66" t="s">
        <v>282</v>
      </c>
      <c r="D14" s="41"/>
      <c r="E14" s="41">
        <v>2</v>
      </c>
      <c r="F14" s="41"/>
      <c r="G14" s="41"/>
      <c r="H14" s="21">
        <f t="shared" si="1"/>
        <v>57</v>
      </c>
      <c r="I14" s="3">
        <v>19</v>
      </c>
      <c r="J14" s="3">
        <f t="shared" si="2"/>
        <v>38</v>
      </c>
      <c r="K14" s="3">
        <v>18</v>
      </c>
      <c r="L14" s="76">
        <v>20</v>
      </c>
      <c r="M14" s="1"/>
      <c r="N14" s="76"/>
      <c r="O14" s="76">
        <v>38</v>
      </c>
      <c r="P14" s="6"/>
      <c r="Q14" s="10"/>
      <c r="R14" s="12"/>
      <c r="S14" s="64"/>
    </row>
    <row r="15" spans="1:19" ht="12">
      <c r="A15" s="63" t="s">
        <v>107</v>
      </c>
      <c r="B15" s="62" t="s">
        <v>8</v>
      </c>
      <c r="C15" s="186" t="s">
        <v>280</v>
      </c>
      <c r="D15" s="41">
        <v>1</v>
      </c>
      <c r="E15" s="41">
        <v>2</v>
      </c>
      <c r="F15" s="41"/>
      <c r="G15" s="41"/>
      <c r="H15" s="21">
        <f t="shared" si="1"/>
        <v>174</v>
      </c>
      <c r="I15" s="3">
        <v>58</v>
      </c>
      <c r="J15" s="3">
        <f t="shared" si="2"/>
        <v>116</v>
      </c>
      <c r="K15" s="3">
        <v>10</v>
      </c>
      <c r="L15" s="76">
        <v>106</v>
      </c>
      <c r="M15" s="1"/>
      <c r="N15" s="76">
        <v>48</v>
      </c>
      <c r="O15" s="76">
        <v>68</v>
      </c>
      <c r="P15" s="6"/>
      <c r="Q15" s="10"/>
      <c r="R15" s="12"/>
      <c r="S15" s="64"/>
    </row>
    <row r="16" spans="1:19" ht="12">
      <c r="A16" s="63" t="s">
        <v>108</v>
      </c>
      <c r="B16" s="61" t="s">
        <v>109</v>
      </c>
      <c r="C16" s="66" t="s">
        <v>281</v>
      </c>
      <c r="D16" s="102"/>
      <c r="E16" s="102">
        <v>1.2</v>
      </c>
      <c r="F16" s="102"/>
      <c r="G16" s="102"/>
      <c r="H16" s="95">
        <f t="shared" si="1"/>
        <v>105</v>
      </c>
      <c r="I16" s="96">
        <v>35</v>
      </c>
      <c r="J16" s="96">
        <f t="shared" si="2"/>
        <v>70</v>
      </c>
      <c r="K16" s="96">
        <v>38</v>
      </c>
      <c r="L16" s="103">
        <v>32</v>
      </c>
      <c r="M16" s="104"/>
      <c r="N16" s="103">
        <v>24</v>
      </c>
      <c r="O16" s="103">
        <v>46</v>
      </c>
      <c r="P16" s="6"/>
      <c r="Q16" s="10"/>
      <c r="R16" s="11"/>
      <c r="S16" s="11"/>
    </row>
    <row r="17" spans="1:19" ht="12">
      <c r="A17" s="63" t="s">
        <v>110</v>
      </c>
      <c r="B17" s="61" t="s">
        <v>7</v>
      </c>
      <c r="C17" s="66" t="s">
        <v>278</v>
      </c>
      <c r="D17" s="41"/>
      <c r="E17" s="41">
        <v>1</v>
      </c>
      <c r="F17" s="41">
        <v>2</v>
      </c>
      <c r="G17" s="60"/>
      <c r="H17" s="21">
        <f>J17+I17</f>
        <v>174</v>
      </c>
      <c r="I17" s="3">
        <v>58</v>
      </c>
      <c r="J17" s="3">
        <f>P17+Q17+R17+S17+N17+O17</f>
        <v>116</v>
      </c>
      <c r="K17" s="3">
        <f>J17-L17</f>
        <v>106</v>
      </c>
      <c r="L17" s="76">
        <v>10</v>
      </c>
      <c r="M17" s="1"/>
      <c r="N17" s="76">
        <v>78</v>
      </c>
      <c r="O17" s="76">
        <v>38</v>
      </c>
      <c r="P17" s="6"/>
      <c r="Q17" s="10"/>
      <c r="R17" s="12"/>
      <c r="S17" s="12"/>
    </row>
    <row r="18" spans="1:19" ht="12">
      <c r="A18" s="63" t="s">
        <v>111</v>
      </c>
      <c r="B18" s="61" t="s">
        <v>112</v>
      </c>
      <c r="C18" s="66" t="s">
        <v>279</v>
      </c>
      <c r="D18" s="41"/>
      <c r="E18" s="41"/>
      <c r="F18" s="41">
        <v>2</v>
      </c>
      <c r="G18" s="41"/>
      <c r="H18" s="21">
        <f t="shared" si="1"/>
        <v>174</v>
      </c>
      <c r="I18" s="3">
        <v>58</v>
      </c>
      <c r="J18" s="3">
        <f t="shared" si="2"/>
        <v>116</v>
      </c>
      <c r="K18" s="3">
        <v>56</v>
      </c>
      <c r="L18" s="76">
        <v>60</v>
      </c>
      <c r="M18" s="1"/>
      <c r="N18" s="76"/>
      <c r="O18" s="76">
        <v>116</v>
      </c>
      <c r="P18" s="6"/>
      <c r="Q18" s="10"/>
      <c r="R18" s="12"/>
      <c r="S18" s="12"/>
    </row>
    <row r="19" spans="1:19" ht="12">
      <c r="A19" s="63" t="s">
        <v>113</v>
      </c>
      <c r="B19" s="61" t="s">
        <v>117</v>
      </c>
      <c r="C19" s="66" t="s">
        <v>278</v>
      </c>
      <c r="D19" s="41"/>
      <c r="E19" s="41">
        <v>1</v>
      </c>
      <c r="F19" s="41">
        <v>2</v>
      </c>
      <c r="G19" s="60"/>
      <c r="H19" s="21">
        <f t="shared" si="1"/>
        <v>117</v>
      </c>
      <c r="I19" s="3">
        <v>39</v>
      </c>
      <c r="J19" s="3">
        <f t="shared" si="2"/>
        <v>78</v>
      </c>
      <c r="K19" s="3">
        <f>J19-L19</f>
        <v>10</v>
      </c>
      <c r="L19" s="76">
        <v>68</v>
      </c>
      <c r="M19" s="1"/>
      <c r="N19" s="76">
        <v>60</v>
      </c>
      <c r="O19" s="76">
        <v>18</v>
      </c>
      <c r="P19" s="6"/>
      <c r="Q19" s="10"/>
      <c r="R19" s="12"/>
      <c r="S19" s="12"/>
    </row>
    <row r="20" spans="1:19" ht="12">
      <c r="A20" s="63" t="s">
        <v>115</v>
      </c>
      <c r="B20" s="61" t="s">
        <v>119</v>
      </c>
      <c r="C20" s="66" t="s">
        <v>279</v>
      </c>
      <c r="D20" s="41"/>
      <c r="E20" s="41"/>
      <c r="F20" s="41">
        <v>1</v>
      </c>
      <c r="G20" s="60"/>
      <c r="H20" s="21">
        <f t="shared" si="1"/>
        <v>174</v>
      </c>
      <c r="I20" s="3">
        <v>58</v>
      </c>
      <c r="J20" s="3">
        <f t="shared" si="2"/>
        <v>116</v>
      </c>
      <c r="K20" s="3">
        <f>J20-L20</f>
        <v>92</v>
      </c>
      <c r="L20" s="76">
        <v>24</v>
      </c>
      <c r="M20" s="1"/>
      <c r="N20" s="76">
        <v>116</v>
      </c>
      <c r="O20" s="76"/>
      <c r="P20" s="6"/>
      <c r="Q20" s="10"/>
      <c r="R20" s="12"/>
      <c r="S20" s="12"/>
    </row>
    <row r="21" spans="1:19" ht="12">
      <c r="A21" s="63" t="s">
        <v>195</v>
      </c>
      <c r="B21" s="61" t="s">
        <v>192</v>
      </c>
      <c r="C21" s="66" t="s">
        <v>282</v>
      </c>
      <c r="D21" s="41"/>
      <c r="E21" s="41">
        <v>2</v>
      </c>
      <c r="F21" s="41"/>
      <c r="G21" s="41"/>
      <c r="H21" s="21">
        <f>J21+I21</f>
        <v>162</v>
      </c>
      <c r="I21" s="3">
        <v>54</v>
      </c>
      <c r="J21" s="3">
        <f>P21+Q21+R21+S21+N21+O21</f>
        <v>108</v>
      </c>
      <c r="K21" s="3">
        <f>J21-L21</f>
        <v>100</v>
      </c>
      <c r="L21" s="76">
        <v>8</v>
      </c>
      <c r="M21" s="1"/>
      <c r="N21" s="76"/>
      <c r="O21" s="76">
        <v>108</v>
      </c>
      <c r="P21" s="6"/>
      <c r="Q21" s="10"/>
      <c r="R21" s="12"/>
      <c r="S21" s="12"/>
    </row>
    <row r="22" spans="1:19" ht="12">
      <c r="A22" s="63" t="s">
        <v>116</v>
      </c>
      <c r="B22" s="62" t="s">
        <v>194</v>
      </c>
      <c r="C22" s="186" t="s">
        <v>282</v>
      </c>
      <c r="D22" s="41"/>
      <c r="E22" s="41">
        <v>2</v>
      </c>
      <c r="F22" s="41"/>
      <c r="G22" s="41"/>
      <c r="H22" s="21">
        <f>J22+I22</f>
        <v>150</v>
      </c>
      <c r="I22" s="3">
        <v>50</v>
      </c>
      <c r="J22" s="3">
        <f>P22+Q22+R22+S22+N22+O22</f>
        <v>100</v>
      </c>
      <c r="K22" s="3">
        <f>J22-L22</f>
        <v>52</v>
      </c>
      <c r="L22" s="76">
        <v>48</v>
      </c>
      <c r="M22" s="1"/>
      <c r="N22" s="76"/>
      <c r="O22" s="76">
        <v>100</v>
      </c>
      <c r="P22" s="6"/>
      <c r="Q22" s="10"/>
      <c r="R22" s="65"/>
      <c r="S22" s="65"/>
    </row>
    <row r="23" spans="1:19" ht="12">
      <c r="A23" s="63" t="s">
        <v>118</v>
      </c>
      <c r="B23" s="61" t="s">
        <v>193</v>
      </c>
      <c r="C23" s="66" t="s">
        <v>278</v>
      </c>
      <c r="D23" s="41"/>
      <c r="E23" s="41">
        <v>1</v>
      </c>
      <c r="F23" s="41">
        <v>2</v>
      </c>
      <c r="G23" s="60"/>
      <c r="H23" s="21">
        <f t="shared" si="1"/>
        <v>150</v>
      </c>
      <c r="I23" s="3">
        <v>50</v>
      </c>
      <c r="J23" s="3">
        <f t="shared" si="2"/>
        <v>100</v>
      </c>
      <c r="K23" s="3">
        <f>J23-L23</f>
        <v>44</v>
      </c>
      <c r="L23" s="76">
        <v>56</v>
      </c>
      <c r="M23" s="1"/>
      <c r="N23" s="76">
        <v>38</v>
      </c>
      <c r="O23" s="76">
        <v>62</v>
      </c>
      <c r="P23" s="6"/>
      <c r="Q23" s="10"/>
      <c r="R23" s="12"/>
      <c r="S23" s="12"/>
    </row>
    <row r="24" spans="1:19" ht="12">
      <c r="A24" s="63" t="s">
        <v>120</v>
      </c>
      <c r="B24" s="195" t="s">
        <v>114</v>
      </c>
      <c r="C24" s="66" t="s">
        <v>278</v>
      </c>
      <c r="D24" s="41"/>
      <c r="E24" s="41">
        <v>1</v>
      </c>
      <c r="F24" s="41">
        <v>2</v>
      </c>
      <c r="G24" s="41"/>
      <c r="H24" s="21">
        <f>J24+I24</f>
        <v>435</v>
      </c>
      <c r="I24" s="3">
        <v>145</v>
      </c>
      <c r="J24" s="3">
        <f>P24+Q24+R24+S24+N24+O24</f>
        <v>290</v>
      </c>
      <c r="K24" s="3">
        <v>60</v>
      </c>
      <c r="L24" s="76">
        <v>230</v>
      </c>
      <c r="M24" s="1"/>
      <c r="N24" s="76">
        <v>74</v>
      </c>
      <c r="O24" s="76">
        <v>216</v>
      </c>
      <c r="P24" s="6"/>
      <c r="Q24" s="10"/>
      <c r="R24" s="11"/>
      <c r="S24" s="11"/>
    </row>
    <row r="25" spans="1:19" s="177" customFormat="1" ht="24">
      <c r="A25" s="182" t="s">
        <v>9</v>
      </c>
      <c r="B25" s="183" t="s">
        <v>29</v>
      </c>
      <c r="C25" s="196" t="s">
        <v>285</v>
      </c>
      <c r="D25" s="181">
        <v>4</v>
      </c>
      <c r="E25" s="181">
        <v>4</v>
      </c>
      <c r="F25" s="181">
        <v>2</v>
      </c>
      <c r="G25" s="181">
        <v>0</v>
      </c>
      <c r="H25" s="175">
        <f aca="true" t="shared" si="3" ref="H25:S25">SUM(H26:H32)</f>
        <v>702</v>
      </c>
      <c r="I25" s="175">
        <f t="shared" si="3"/>
        <v>236</v>
      </c>
      <c r="J25" s="175">
        <f t="shared" si="3"/>
        <v>466</v>
      </c>
      <c r="K25" s="175">
        <f t="shared" si="3"/>
        <v>152</v>
      </c>
      <c r="L25" s="175">
        <f t="shared" si="3"/>
        <v>314</v>
      </c>
      <c r="M25" s="175">
        <f t="shared" si="3"/>
        <v>0</v>
      </c>
      <c r="N25" s="175">
        <f t="shared" si="3"/>
        <v>0</v>
      </c>
      <c r="O25" s="175">
        <f t="shared" si="3"/>
        <v>0</v>
      </c>
      <c r="P25" s="175">
        <f t="shared" si="3"/>
        <v>246</v>
      </c>
      <c r="Q25" s="175">
        <f t="shared" si="3"/>
        <v>132</v>
      </c>
      <c r="R25" s="175">
        <f t="shared" si="3"/>
        <v>52</v>
      </c>
      <c r="S25" s="175">
        <f t="shared" si="3"/>
        <v>36</v>
      </c>
    </row>
    <row r="26" spans="1:19" ht="12">
      <c r="A26" s="131" t="s">
        <v>10</v>
      </c>
      <c r="B26" s="19" t="s">
        <v>11</v>
      </c>
      <c r="C26" s="197" t="s">
        <v>282</v>
      </c>
      <c r="D26" s="42"/>
      <c r="E26" s="102">
        <v>3</v>
      </c>
      <c r="F26" s="41"/>
      <c r="G26" s="41"/>
      <c r="H26" s="21">
        <f aca="true" t="shared" si="4" ref="H26:H32">J26+I26</f>
        <v>60</v>
      </c>
      <c r="I26" s="3">
        <v>12</v>
      </c>
      <c r="J26" s="3">
        <f>P26+Q26+R26+S26+N26+O26</f>
        <v>48</v>
      </c>
      <c r="K26" s="3">
        <f>J26-L26</f>
        <v>48</v>
      </c>
      <c r="L26" s="4"/>
      <c r="M26" s="68"/>
      <c r="N26" s="132"/>
      <c r="O26" s="132"/>
      <c r="P26" s="12">
        <v>48</v>
      </c>
      <c r="Q26" s="12"/>
      <c r="R26" s="12"/>
      <c r="S26" s="12"/>
    </row>
    <row r="27" spans="1:19" ht="12">
      <c r="A27" s="131" t="s">
        <v>12</v>
      </c>
      <c r="B27" s="19" t="s">
        <v>7</v>
      </c>
      <c r="C27" s="197" t="s">
        <v>282</v>
      </c>
      <c r="D27" s="42"/>
      <c r="E27" s="41">
        <v>4</v>
      </c>
      <c r="F27" s="41"/>
      <c r="G27" s="41"/>
      <c r="H27" s="21">
        <f t="shared" si="4"/>
        <v>60</v>
      </c>
      <c r="I27" s="3">
        <v>12</v>
      </c>
      <c r="J27" s="3">
        <f aca="true" t="shared" si="5" ref="J27:J36">P27+Q27+R27+S27+N27+O27</f>
        <v>48</v>
      </c>
      <c r="K27" s="3">
        <f>J27-L27</f>
        <v>40</v>
      </c>
      <c r="L27" s="4">
        <v>8</v>
      </c>
      <c r="M27" s="68"/>
      <c r="N27" s="132"/>
      <c r="O27" s="132"/>
      <c r="P27" s="12"/>
      <c r="Q27" s="12">
        <v>48</v>
      </c>
      <c r="R27" s="12"/>
      <c r="S27" s="12"/>
    </row>
    <row r="28" spans="1:19" s="136" customFormat="1" ht="12">
      <c r="A28" s="133" t="s">
        <v>13</v>
      </c>
      <c r="B28" s="94" t="s">
        <v>6</v>
      </c>
      <c r="C28" s="198" t="s">
        <v>284</v>
      </c>
      <c r="D28" s="134"/>
      <c r="E28" s="134"/>
      <c r="F28" s="134">
        <v>6</v>
      </c>
      <c r="G28" s="134"/>
      <c r="H28" s="95">
        <f t="shared" si="4"/>
        <v>142</v>
      </c>
      <c r="I28" s="96">
        <v>24</v>
      </c>
      <c r="J28" s="96">
        <f t="shared" si="5"/>
        <v>118</v>
      </c>
      <c r="K28" s="96">
        <f>J28-L28</f>
        <v>0</v>
      </c>
      <c r="L28" s="97">
        <v>118</v>
      </c>
      <c r="M28" s="98"/>
      <c r="N28" s="135"/>
      <c r="O28" s="135"/>
      <c r="P28" s="97">
        <v>32</v>
      </c>
      <c r="Q28" s="97">
        <v>42</v>
      </c>
      <c r="R28" s="97">
        <v>26</v>
      </c>
      <c r="S28" s="97">
        <v>18</v>
      </c>
    </row>
    <row r="29" spans="1:19" s="136" customFormat="1" ht="15" customHeight="1">
      <c r="A29" s="133" t="s">
        <v>14</v>
      </c>
      <c r="B29" s="94" t="s">
        <v>8</v>
      </c>
      <c r="C29" s="198" t="s">
        <v>320</v>
      </c>
      <c r="D29" s="134" t="s">
        <v>255</v>
      </c>
      <c r="E29" s="134">
        <v>6</v>
      </c>
      <c r="F29" s="134"/>
      <c r="G29" s="134"/>
      <c r="H29" s="95">
        <f t="shared" si="4"/>
        <v>236</v>
      </c>
      <c r="I29" s="96">
        <v>118</v>
      </c>
      <c r="J29" s="96">
        <f t="shared" si="5"/>
        <v>118</v>
      </c>
      <c r="K29" s="96">
        <f>J29-L29</f>
        <v>2</v>
      </c>
      <c r="L29" s="99">
        <v>116</v>
      </c>
      <c r="M29" s="100"/>
      <c r="N29" s="135"/>
      <c r="O29" s="135"/>
      <c r="P29" s="99">
        <v>32</v>
      </c>
      <c r="Q29" s="97">
        <v>42</v>
      </c>
      <c r="R29" s="97">
        <v>26</v>
      </c>
      <c r="S29" s="97">
        <v>18</v>
      </c>
    </row>
    <row r="30" spans="1:19" ht="12">
      <c r="A30" s="38" t="s">
        <v>328</v>
      </c>
      <c r="B30" s="145" t="s">
        <v>301</v>
      </c>
      <c r="C30" s="188" t="s">
        <v>288</v>
      </c>
      <c r="D30" s="43">
        <v>3</v>
      </c>
      <c r="E30" s="43"/>
      <c r="F30" s="43"/>
      <c r="G30" s="43"/>
      <c r="H30" s="18">
        <f t="shared" si="4"/>
        <v>52</v>
      </c>
      <c r="I30" s="12">
        <v>18</v>
      </c>
      <c r="J30" s="3">
        <f>P30+Q30+R30+S30+N30+O30</f>
        <v>34</v>
      </c>
      <c r="K30" s="12">
        <f>J30-L30-M30</f>
        <v>16</v>
      </c>
      <c r="L30" s="31">
        <v>18</v>
      </c>
      <c r="M30" s="74"/>
      <c r="N30" s="132"/>
      <c r="O30" s="132"/>
      <c r="P30" s="31">
        <v>34</v>
      </c>
      <c r="Q30" s="32"/>
      <c r="R30" s="32"/>
      <c r="S30" s="32"/>
    </row>
    <row r="31" spans="1:19" ht="12">
      <c r="A31" s="38" t="s">
        <v>329</v>
      </c>
      <c r="B31" s="146" t="s">
        <v>303</v>
      </c>
      <c r="C31" s="189" t="s">
        <v>279</v>
      </c>
      <c r="D31" s="43"/>
      <c r="E31" s="43"/>
      <c r="F31" s="43">
        <v>3</v>
      </c>
      <c r="G31" s="43"/>
      <c r="H31" s="18">
        <f t="shared" si="4"/>
        <v>80</v>
      </c>
      <c r="I31" s="12">
        <v>28</v>
      </c>
      <c r="J31" s="3">
        <f>P31+Q31+R31+S31+N31+O31</f>
        <v>52</v>
      </c>
      <c r="K31" s="12">
        <f>J31-L31-M31</f>
        <v>20</v>
      </c>
      <c r="L31" s="31">
        <v>32</v>
      </c>
      <c r="M31" s="74"/>
      <c r="N31" s="132"/>
      <c r="O31" s="132"/>
      <c r="P31" s="31">
        <v>52</v>
      </c>
      <c r="Q31" s="32"/>
      <c r="R31" s="32"/>
      <c r="S31" s="32"/>
    </row>
    <row r="32" spans="1:19" ht="12">
      <c r="A32" s="38" t="s">
        <v>330</v>
      </c>
      <c r="B32" s="146" t="s">
        <v>304</v>
      </c>
      <c r="C32" s="189" t="s">
        <v>282</v>
      </c>
      <c r="D32" s="43"/>
      <c r="E32" s="43">
        <v>3</v>
      </c>
      <c r="F32" s="43"/>
      <c r="G32" s="43"/>
      <c r="H32" s="18">
        <f t="shared" si="4"/>
        <v>72</v>
      </c>
      <c r="I32" s="12">
        <v>24</v>
      </c>
      <c r="J32" s="3">
        <f>P32+Q32+R32+S32+N32+O32</f>
        <v>48</v>
      </c>
      <c r="K32" s="12">
        <f>J32-L32-M32</f>
        <v>26</v>
      </c>
      <c r="L32" s="31">
        <v>22</v>
      </c>
      <c r="M32" s="74"/>
      <c r="N32" s="132"/>
      <c r="O32" s="132"/>
      <c r="P32" s="31">
        <v>48</v>
      </c>
      <c r="Q32" s="32"/>
      <c r="R32" s="32"/>
      <c r="S32" s="32"/>
    </row>
    <row r="33" spans="1:19" s="177" customFormat="1" ht="24">
      <c r="A33" s="172" t="s">
        <v>15</v>
      </c>
      <c r="B33" s="173" t="s">
        <v>30</v>
      </c>
      <c r="C33" s="199" t="s">
        <v>286</v>
      </c>
      <c r="D33" s="174">
        <v>0</v>
      </c>
      <c r="E33" s="174">
        <v>1</v>
      </c>
      <c r="F33" s="174">
        <v>2</v>
      </c>
      <c r="G33" s="174">
        <v>0</v>
      </c>
      <c r="H33" s="176">
        <f>SUM(H34:H36)</f>
        <v>210</v>
      </c>
      <c r="I33" s="176">
        <f aca="true" t="shared" si="6" ref="I33:S33">SUM(I34:I36)</f>
        <v>70</v>
      </c>
      <c r="J33" s="176">
        <f t="shared" si="6"/>
        <v>140</v>
      </c>
      <c r="K33" s="176">
        <f t="shared" si="6"/>
        <v>80</v>
      </c>
      <c r="L33" s="176">
        <f t="shared" si="6"/>
        <v>60</v>
      </c>
      <c r="M33" s="176">
        <f t="shared" si="6"/>
        <v>0</v>
      </c>
      <c r="N33" s="176">
        <f t="shared" si="6"/>
        <v>0</v>
      </c>
      <c r="O33" s="176">
        <f t="shared" si="6"/>
        <v>0</v>
      </c>
      <c r="P33" s="176">
        <f t="shared" si="6"/>
        <v>40</v>
      </c>
      <c r="Q33" s="176">
        <f t="shared" si="6"/>
        <v>60</v>
      </c>
      <c r="R33" s="176">
        <f t="shared" si="6"/>
        <v>40</v>
      </c>
      <c r="S33" s="176">
        <f t="shared" si="6"/>
        <v>0</v>
      </c>
    </row>
    <row r="34" spans="1:19" ht="12">
      <c r="A34" s="137" t="s">
        <v>16</v>
      </c>
      <c r="B34" s="19" t="s">
        <v>196</v>
      </c>
      <c r="C34" s="198" t="s">
        <v>279</v>
      </c>
      <c r="D34" s="42"/>
      <c r="E34" s="42"/>
      <c r="F34" s="42">
        <v>3</v>
      </c>
      <c r="G34" s="42"/>
      <c r="H34" s="21">
        <f>J34+I34</f>
        <v>60</v>
      </c>
      <c r="I34" s="3">
        <v>20</v>
      </c>
      <c r="J34" s="3">
        <f t="shared" si="5"/>
        <v>40</v>
      </c>
      <c r="K34" s="3">
        <f>J34-L34</f>
        <v>22</v>
      </c>
      <c r="L34" s="4">
        <v>18</v>
      </c>
      <c r="M34" s="68"/>
      <c r="N34" s="132"/>
      <c r="O34" s="132"/>
      <c r="P34" s="12">
        <v>40</v>
      </c>
      <c r="Q34" s="12"/>
      <c r="R34" s="12"/>
      <c r="S34" s="12"/>
    </row>
    <row r="35" spans="1:19" ht="12">
      <c r="A35" s="137" t="s">
        <v>24</v>
      </c>
      <c r="B35" s="19" t="s">
        <v>197</v>
      </c>
      <c r="C35" s="198" t="s">
        <v>282</v>
      </c>
      <c r="D35" s="42"/>
      <c r="E35" s="42">
        <v>5</v>
      </c>
      <c r="F35" s="42"/>
      <c r="G35" s="42"/>
      <c r="H35" s="21">
        <f>J35+I35</f>
        <v>60</v>
      </c>
      <c r="I35" s="3">
        <v>20</v>
      </c>
      <c r="J35" s="3">
        <f t="shared" si="5"/>
        <v>40</v>
      </c>
      <c r="K35" s="3">
        <f>J35-L35</f>
        <v>24</v>
      </c>
      <c r="L35" s="4">
        <v>16</v>
      </c>
      <c r="M35" s="68"/>
      <c r="N35" s="132"/>
      <c r="O35" s="132"/>
      <c r="P35" s="12"/>
      <c r="Q35" s="12"/>
      <c r="R35" s="12">
        <v>40</v>
      </c>
      <c r="S35" s="12"/>
    </row>
    <row r="36" spans="1:19" ht="12">
      <c r="A36" s="137" t="s">
        <v>198</v>
      </c>
      <c r="B36" s="19" t="s">
        <v>319</v>
      </c>
      <c r="C36" s="198" t="s">
        <v>279</v>
      </c>
      <c r="D36" s="42"/>
      <c r="E36" s="42"/>
      <c r="F36" s="42">
        <v>4</v>
      </c>
      <c r="G36" s="42"/>
      <c r="H36" s="21">
        <f>J36+I36</f>
        <v>90</v>
      </c>
      <c r="I36" s="3">
        <v>30</v>
      </c>
      <c r="J36" s="3">
        <f t="shared" si="5"/>
        <v>60</v>
      </c>
      <c r="K36" s="3">
        <f>J36-L36</f>
        <v>34</v>
      </c>
      <c r="L36" s="4">
        <v>26</v>
      </c>
      <c r="M36" s="93"/>
      <c r="N36" s="132"/>
      <c r="O36" s="132"/>
      <c r="P36" s="18"/>
      <c r="Q36" s="18">
        <v>60</v>
      </c>
      <c r="R36" s="18"/>
      <c r="S36" s="18"/>
    </row>
    <row r="37" spans="1:19" s="223" customFormat="1" ht="12">
      <c r="A37" s="217" t="s">
        <v>31</v>
      </c>
      <c r="B37" s="218" t="s">
        <v>271</v>
      </c>
      <c r="C37" s="219" t="s">
        <v>316</v>
      </c>
      <c r="D37" s="220">
        <f>D38+D60</f>
        <v>4</v>
      </c>
      <c r="E37" s="220">
        <f>E38+E60</f>
        <v>7</v>
      </c>
      <c r="F37" s="220">
        <f>F38+F60</f>
        <v>15</v>
      </c>
      <c r="G37" s="220">
        <v>2</v>
      </c>
      <c r="H37" s="221">
        <f aca="true" t="shared" si="7" ref="H37:S37">H38+H60</f>
        <v>2274</v>
      </c>
      <c r="I37" s="221">
        <f t="shared" si="7"/>
        <v>756</v>
      </c>
      <c r="J37" s="221">
        <f t="shared" si="7"/>
        <v>1518</v>
      </c>
      <c r="K37" s="221">
        <f t="shared" si="7"/>
        <v>710</v>
      </c>
      <c r="L37" s="221">
        <f t="shared" si="7"/>
        <v>768</v>
      </c>
      <c r="M37" s="222">
        <f t="shared" si="7"/>
        <v>40</v>
      </c>
      <c r="N37" s="220">
        <f t="shared" si="7"/>
        <v>0</v>
      </c>
      <c r="O37" s="220">
        <f t="shared" si="7"/>
        <v>0</v>
      </c>
      <c r="P37" s="221">
        <f t="shared" si="7"/>
        <v>290</v>
      </c>
      <c r="Q37" s="221">
        <f t="shared" si="7"/>
        <v>420</v>
      </c>
      <c r="R37" s="221">
        <f t="shared" si="7"/>
        <v>340</v>
      </c>
      <c r="S37" s="221">
        <f t="shared" si="7"/>
        <v>468</v>
      </c>
    </row>
    <row r="38" spans="1:19" s="177" customFormat="1" ht="12">
      <c r="A38" s="172" t="s">
        <v>32</v>
      </c>
      <c r="B38" s="173" t="s">
        <v>17</v>
      </c>
      <c r="C38" s="199" t="s">
        <v>315</v>
      </c>
      <c r="D38" s="174">
        <v>4</v>
      </c>
      <c r="E38" s="174">
        <v>7</v>
      </c>
      <c r="F38" s="174">
        <v>11</v>
      </c>
      <c r="G38" s="174">
        <v>1</v>
      </c>
      <c r="H38" s="175">
        <f aca="true" t="shared" si="8" ref="H38:S38">SUM(H39:H59)</f>
        <v>1470</v>
      </c>
      <c r="I38" s="175">
        <f t="shared" si="8"/>
        <v>488</v>
      </c>
      <c r="J38" s="175">
        <f t="shared" si="8"/>
        <v>982</v>
      </c>
      <c r="K38" s="175">
        <f t="shared" si="8"/>
        <v>484</v>
      </c>
      <c r="L38" s="175">
        <f t="shared" si="8"/>
        <v>478</v>
      </c>
      <c r="M38" s="175">
        <f t="shared" si="8"/>
        <v>20</v>
      </c>
      <c r="N38" s="175">
        <f t="shared" si="8"/>
        <v>0</v>
      </c>
      <c r="O38" s="175">
        <f t="shared" si="8"/>
        <v>0</v>
      </c>
      <c r="P38" s="175">
        <f t="shared" si="8"/>
        <v>268</v>
      </c>
      <c r="Q38" s="175">
        <f t="shared" si="8"/>
        <v>208</v>
      </c>
      <c r="R38" s="175">
        <f t="shared" si="8"/>
        <v>192</v>
      </c>
      <c r="S38" s="175">
        <f t="shared" si="8"/>
        <v>314</v>
      </c>
    </row>
    <row r="39" spans="1:19" ht="12">
      <c r="A39" s="37" t="s">
        <v>33</v>
      </c>
      <c r="B39" s="39" t="s">
        <v>81</v>
      </c>
      <c r="C39" s="190" t="s">
        <v>282</v>
      </c>
      <c r="D39" s="43"/>
      <c r="E39" s="43">
        <v>3</v>
      </c>
      <c r="F39" s="43"/>
      <c r="G39" s="43"/>
      <c r="H39" s="21">
        <f aca="true" t="shared" si="9" ref="H39:H49">J39+I39</f>
        <v>63</v>
      </c>
      <c r="I39" s="3">
        <v>23</v>
      </c>
      <c r="J39" s="3">
        <f aca="true" t="shared" si="10" ref="J39:J49">P39+Q39+R39+S39+N39+O39</f>
        <v>40</v>
      </c>
      <c r="K39" s="3">
        <f>J39-L39-M39</f>
        <v>20</v>
      </c>
      <c r="L39" s="35">
        <v>20</v>
      </c>
      <c r="M39" s="68"/>
      <c r="N39" s="132"/>
      <c r="O39" s="132"/>
      <c r="P39" s="33">
        <v>40</v>
      </c>
      <c r="Q39" s="33"/>
      <c r="R39" s="33"/>
      <c r="S39" s="33"/>
    </row>
    <row r="40" spans="1:19" ht="12">
      <c r="A40" s="37" t="s">
        <v>34</v>
      </c>
      <c r="B40" s="39" t="s">
        <v>79</v>
      </c>
      <c r="C40" s="187" t="s">
        <v>288</v>
      </c>
      <c r="D40" s="43">
        <v>4</v>
      </c>
      <c r="E40" s="43"/>
      <c r="F40" s="43"/>
      <c r="G40" s="43"/>
      <c r="H40" s="21">
        <f t="shared" si="9"/>
        <v>48</v>
      </c>
      <c r="I40" s="3">
        <v>16</v>
      </c>
      <c r="J40" s="3">
        <f t="shared" si="10"/>
        <v>32</v>
      </c>
      <c r="K40" s="3">
        <f aca="true" t="shared" si="11" ref="K40:K49">J40-L40-M40</f>
        <v>14</v>
      </c>
      <c r="L40" s="35">
        <v>18</v>
      </c>
      <c r="M40" s="68"/>
      <c r="N40" s="132"/>
      <c r="O40" s="132"/>
      <c r="P40" s="33"/>
      <c r="Q40" s="33">
        <v>32</v>
      </c>
      <c r="R40" s="33"/>
      <c r="S40" s="33"/>
    </row>
    <row r="41" spans="1:19" ht="12">
      <c r="A41" s="37" t="s">
        <v>35</v>
      </c>
      <c r="B41" s="39" t="s">
        <v>75</v>
      </c>
      <c r="C41" s="187" t="s">
        <v>288</v>
      </c>
      <c r="D41" s="43">
        <v>5</v>
      </c>
      <c r="E41" s="43"/>
      <c r="F41" s="43"/>
      <c r="G41" s="43"/>
      <c r="H41" s="21">
        <f t="shared" si="9"/>
        <v>48</v>
      </c>
      <c r="I41" s="3">
        <v>16</v>
      </c>
      <c r="J41" s="3">
        <f t="shared" si="10"/>
        <v>32</v>
      </c>
      <c r="K41" s="3">
        <f t="shared" si="11"/>
        <v>18</v>
      </c>
      <c r="L41" s="35">
        <v>14</v>
      </c>
      <c r="M41" s="68"/>
      <c r="N41" s="132"/>
      <c r="O41" s="132"/>
      <c r="P41" s="33"/>
      <c r="Q41" s="33"/>
      <c r="R41" s="33">
        <v>32</v>
      </c>
      <c r="S41" s="33"/>
    </row>
    <row r="42" spans="1:19" ht="12">
      <c r="A42" s="37" t="s">
        <v>36</v>
      </c>
      <c r="B42" s="39" t="s">
        <v>82</v>
      </c>
      <c r="C42" s="189" t="s">
        <v>314</v>
      </c>
      <c r="D42" s="43"/>
      <c r="E42" s="43">
        <v>4</v>
      </c>
      <c r="F42" s="43"/>
      <c r="G42" s="43"/>
      <c r="H42" s="21">
        <f t="shared" si="9"/>
        <v>90</v>
      </c>
      <c r="I42" s="3">
        <v>24</v>
      </c>
      <c r="J42" s="3">
        <f t="shared" si="10"/>
        <v>66</v>
      </c>
      <c r="K42" s="3">
        <f t="shared" si="11"/>
        <v>32</v>
      </c>
      <c r="L42" s="35">
        <v>34</v>
      </c>
      <c r="M42" s="68"/>
      <c r="N42" s="132"/>
      <c r="O42" s="132"/>
      <c r="P42" s="33">
        <v>18</v>
      </c>
      <c r="Q42" s="33">
        <v>48</v>
      </c>
      <c r="R42" s="33"/>
      <c r="S42" s="33"/>
    </row>
    <row r="43" spans="1:19" ht="24">
      <c r="A43" s="37" t="s">
        <v>37</v>
      </c>
      <c r="B43" s="39" t="s">
        <v>85</v>
      </c>
      <c r="C43" s="187" t="s">
        <v>282</v>
      </c>
      <c r="D43" s="105"/>
      <c r="E43" s="105">
        <v>5</v>
      </c>
      <c r="F43" s="105"/>
      <c r="G43" s="105"/>
      <c r="H43" s="106">
        <f t="shared" si="9"/>
        <v>66</v>
      </c>
      <c r="I43" s="107">
        <v>22</v>
      </c>
      <c r="J43" s="107">
        <f t="shared" si="10"/>
        <v>44</v>
      </c>
      <c r="K43" s="107">
        <f t="shared" si="11"/>
        <v>30</v>
      </c>
      <c r="L43" s="35">
        <v>14</v>
      </c>
      <c r="M43" s="108"/>
      <c r="N43" s="105"/>
      <c r="O43" s="105"/>
      <c r="P43" s="33"/>
      <c r="Q43" s="33"/>
      <c r="R43" s="33">
        <v>44</v>
      </c>
      <c r="S43" s="33"/>
    </row>
    <row r="44" spans="1:19" ht="12">
      <c r="A44" s="37" t="s">
        <v>38</v>
      </c>
      <c r="B44" s="39" t="s">
        <v>199</v>
      </c>
      <c r="C44" s="187" t="s">
        <v>279</v>
      </c>
      <c r="D44" s="43"/>
      <c r="E44" s="43"/>
      <c r="F44" s="43">
        <v>3</v>
      </c>
      <c r="G44" s="43"/>
      <c r="H44" s="21">
        <f t="shared" si="9"/>
        <v>67</v>
      </c>
      <c r="I44" s="3">
        <v>27</v>
      </c>
      <c r="J44" s="3">
        <f t="shared" si="10"/>
        <v>40</v>
      </c>
      <c r="K44" s="3">
        <v>26</v>
      </c>
      <c r="L44" s="35">
        <v>14</v>
      </c>
      <c r="M44" s="68"/>
      <c r="N44" s="132"/>
      <c r="O44" s="132"/>
      <c r="P44" s="33">
        <v>40</v>
      </c>
      <c r="Q44" s="33"/>
      <c r="R44" s="33"/>
      <c r="S44" s="33"/>
    </row>
    <row r="45" spans="1:19" ht="12">
      <c r="A45" s="37" t="s">
        <v>39</v>
      </c>
      <c r="B45" s="39" t="s">
        <v>200</v>
      </c>
      <c r="C45" s="187" t="s">
        <v>292</v>
      </c>
      <c r="D45" s="43"/>
      <c r="E45" s="43"/>
      <c r="F45" s="227">
        <v>3</v>
      </c>
      <c r="G45" s="43"/>
      <c r="H45" s="21">
        <f t="shared" si="9"/>
        <v>48</v>
      </c>
      <c r="I45" s="3">
        <v>16</v>
      </c>
      <c r="J45" s="3">
        <f t="shared" si="10"/>
        <v>32</v>
      </c>
      <c r="K45" s="3">
        <f t="shared" si="11"/>
        <v>20</v>
      </c>
      <c r="L45" s="35">
        <v>12</v>
      </c>
      <c r="M45" s="68"/>
      <c r="N45" s="132"/>
      <c r="O45" s="132"/>
      <c r="P45" s="33">
        <v>32</v>
      </c>
      <c r="Q45" s="33"/>
      <c r="R45" s="33"/>
      <c r="S45" s="33"/>
    </row>
    <row r="46" spans="1:19" ht="12">
      <c r="A46" s="37" t="s">
        <v>76</v>
      </c>
      <c r="B46" s="39" t="s">
        <v>201</v>
      </c>
      <c r="C46" s="187" t="s">
        <v>292</v>
      </c>
      <c r="D46" s="43"/>
      <c r="E46" s="43"/>
      <c r="F46" s="227">
        <v>3</v>
      </c>
      <c r="G46" s="43"/>
      <c r="H46" s="21">
        <f t="shared" si="9"/>
        <v>48</v>
      </c>
      <c r="I46" s="3">
        <v>16</v>
      </c>
      <c r="J46" s="3">
        <f>P46+Q46+R46+S46+N46+O46</f>
        <v>32</v>
      </c>
      <c r="K46" s="3">
        <f t="shared" si="11"/>
        <v>20</v>
      </c>
      <c r="L46" s="35">
        <v>12</v>
      </c>
      <c r="M46" s="68"/>
      <c r="N46" s="132"/>
      <c r="O46" s="132"/>
      <c r="P46" s="33">
        <v>32</v>
      </c>
      <c r="Q46" s="33"/>
      <c r="R46" s="33"/>
      <c r="S46" s="33"/>
    </row>
    <row r="47" spans="1:19" ht="12">
      <c r="A47" s="37" t="s">
        <v>77</v>
      </c>
      <c r="B47" s="39" t="s">
        <v>202</v>
      </c>
      <c r="C47" s="187" t="s">
        <v>279</v>
      </c>
      <c r="D47" s="43"/>
      <c r="E47" s="43"/>
      <c r="F47" s="43">
        <v>4</v>
      </c>
      <c r="G47" s="43">
        <v>4</v>
      </c>
      <c r="H47" s="21">
        <f t="shared" si="9"/>
        <v>86</v>
      </c>
      <c r="I47" s="3">
        <v>22</v>
      </c>
      <c r="J47" s="3">
        <f t="shared" si="10"/>
        <v>64</v>
      </c>
      <c r="K47" s="3">
        <f t="shared" si="11"/>
        <v>16</v>
      </c>
      <c r="L47" s="35">
        <v>28</v>
      </c>
      <c r="M47" s="68">
        <v>20</v>
      </c>
      <c r="N47" s="132"/>
      <c r="O47" s="132"/>
      <c r="P47" s="34"/>
      <c r="Q47" s="33">
        <v>64</v>
      </c>
      <c r="R47" s="33"/>
      <c r="S47" s="33"/>
    </row>
    <row r="48" spans="1:19" ht="12">
      <c r="A48" s="37" t="s">
        <v>78</v>
      </c>
      <c r="B48" s="39" t="s">
        <v>203</v>
      </c>
      <c r="C48" s="187" t="s">
        <v>279</v>
      </c>
      <c r="D48" s="43"/>
      <c r="E48" s="43"/>
      <c r="F48" s="43">
        <v>4</v>
      </c>
      <c r="G48" s="43"/>
      <c r="H48" s="21">
        <f t="shared" si="9"/>
        <v>54</v>
      </c>
      <c r="I48" s="3">
        <v>18</v>
      </c>
      <c r="J48" s="3">
        <f t="shared" si="10"/>
        <v>36</v>
      </c>
      <c r="K48" s="3">
        <f t="shared" si="11"/>
        <v>28</v>
      </c>
      <c r="L48" s="35">
        <v>8</v>
      </c>
      <c r="M48" s="68"/>
      <c r="N48" s="132"/>
      <c r="O48" s="132"/>
      <c r="P48" s="33"/>
      <c r="Q48" s="33">
        <v>36</v>
      </c>
      <c r="R48" s="33"/>
      <c r="S48" s="33"/>
    </row>
    <row r="49" spans="1:19" ht="12">
      <c r="A49" s="37" t="s">
        <v>80</v>
      </c>
      <c r="B49" s="39" t="s">
        <v>18</v>
      </c>
      <c r="C49" s="187" t="s">
        <v>314</v>
      </c>
      <c r="D49" s="43"/>
      <c r="E49" s="43">
        <v>4</v>
      </c>
      <c r="F49" s="43"/>
      <c r="G49" s="43"/>
      <c r="H49" s="21">
        <f t="shared" si="9"/>
        <v>102</v>
      </c>
      <c r="I49" s="3">
        <v>34</v>
      </c>
      <c r="J49" s="3">
        <f t="shared" si="10"/>
        <v>68</v>
      </c>
      <c r="K49" s="3">
        <f t="shared" si="11"/>
        <v>20</v>
      </c>
      <c r="L49" s="35">
        <v>48</v>
      </c>
      <c r="M49" s="68"/>
      <c r="N49" s="132"/>
      <c r="O49" s="132"/>
      <c r="P49" s="101">
        <v>40</v>
      </c>
      <c r="Q49" s="33">
        <v>28</v>
      </c>
      <c r="R49" s="33"/>
      <c r="S49" s="33"/>
    </row>
    <row r="50" spans="1:19" ht="14.25" customHeight="1">
      <c r="A50" s="38" t="s">
        <v>259</v>
      </c>
      <c r="B50" s="39" t="s">
        <v>302</v>
      </c>
      <c r="C50" s="189" t="s">
        <v>288</v>
      </c>
      <c r="D50" s="43">
        <v>3</v>
      </c>
      <c r="E50" s="43"/>
      <c r="F50" s="43"/>
      <c r="G50" s="43"/>
      <c r="H50" s="18">
        <f aca="true" t="shared" si="12" ref="H50:H57">J50+I50</f>
        <v>60</v>
      </c>
      <c r="I50" s="12">
        <v>26</v>
      </c>
      <c r="J50" s="3">
        <f aca="true" t="shared" si="13" ref="J50:J57">P50+Q50+R50+S50+N50+O50</f>
        <v>34</v>
      </c>
      <c r="K50" s="3">
        <v>16</v>
      </c>
      <c r="L50" s="31">
        <v>18</v>
      </c>
      <c r="M50" s="74"/>
      <c r="N50" s="132"/>
      <c r="O50" s="132"/>
      <c r="P50" s="31">
        <v>34</v>
      </c>
      <c r="Q50" s="32"/>
      <c r="R50" s="32"/>
      <c r="S50" s="32"/>
    </row>
    <row r="51" spans="1:19" ht="12">
      <c r="A51" s="38" t="s">
        <v>260</v>
      </c>
      <c r="B51" s="146" t="s">
        <v>321</v>
      </c>
      <c r="C51" s="189" t="s">
        <v>282</v>
      </c>
      <c r="D51" s="43"/>
      <c r="E51" s="169">
        <v>6</v>
      </c>
      <c r="F51" s="43"/>
      <c r="G51" s="43"/>
      <c r="H51" s="18">
        <f t="shared" si="12"/>
        <v>48</v>
      </c>
      <c r="I51" s="12">
        <v>16</v>
      </c>
      <c r="J51" s="3">
        <f t="shared" si="13"/>
        <v>32</v>
      </c>
      <c r="K51" s="12">
        <f aca="true" t="shared" si="14" ref="K51:K57">J51-L51-M51</f>
        <v>18</v>
      </c>
      <c r="L51" s="31">
        <v>14</v>
      </c>
      <c r="M51" s="74"/>
      <c r="N51" s="132"/>
      <c r="O51" s="132"/>
      <c r="P51" s="31"/>
      <c r="Q51" s="32"/>
      <c r="R51" s="32"/>
      <c r="S51" s="31">
        <v>32</v>
      </c>
    </row>
    <row r="52" spans="1:19" ht="12">
      <c r="A52" s="38" t="s">
        <v>261</v>
      </c>
      <c r="B52" s="145" t="s">
        <v>305</v>
      </c>
      <c r="C52" s="188" t="s">
        <v>282</v>
      </c>
      <c r="D52" s="43"/>
      <c r="E52" s="43">
        <v>6</v>
      </c>
      <c r="F52" s="43"/>
      <c r="G52" s="43"/>
      <c r="H52" s="18">
        <f t="shared" si="12"/>
        <v>78</v>
      </c>
      <c r="I52" s="12">
        <v>26</v>
      </c>
      <c r="J52" s="3">
        <f t="shared" si="13"/>
        <v>52</v>
      </c>
      <c r="K52" s="12">
        <f t="shared" si="14"/>
        <v>26</v>
      </c>
      <c r="L52" s="31">
        <v>26</v>
      </c>
      <c r="M52" s="74"/>
      <c r="N52" s="132"/>
      <c r="O52" s="132"/>
      <c r="P52" s="31"/>
      <c r="Q52" s="31"/>
      <c r="R52" s="31"/>
      <c r="S52" s="31">
        <v>52</v>
      </c>
    </row>
    <row r="53" spans="1:19" ht="12">
      <c r="A53" s="38" t="s">
        <v>262</v>
      </c>
      <c r="B53" s="145" t="s">
        <v>306</v>
      </c>
      <c r="C53" s="188" t="s">
        <v>279</v>
      </c>
      <c r="D53" s="43"/>
      <c r="E53" s="43"/>
      <c r="F53" s="43">
        <v>5</v>
      </c>
      <c r="G53" s="43"/>
      <c r="H53" s="18">
        <f t="shared" si="12"/>
        <v>57</v>
      </c>
      <c r="I53" s="12">
        <v>19</v>
      </c>
      <c r="J53" s="3">
        <f t="shared" si="13"/>
        <v>38</v>
      </c>
      <c r="K53" s="12">
        <f t="shared" si="14"/>
        <v>16</v>
      </c>
      <c r="L53" s="36">
        <v>22</v>
      </c>
      <c r="M53" s="75"/>
      <c r="N53" s="132"/>
      <c r="O53" s="132"/>
      <c r="P53" s="36"/>
      <c r="Q53" s="36"/>
      <c r="R53" s="36">
        <v>38</v>
      </c>
      <c r="S53" s="36"/>
    </row>
    <row r="54" spans="1:19" ht="15" customHeight="1">
      <c r="A54" s="38" t="s">
        <v>263</v>
      </c>
      <c r="B54" s="145" t="s">
        <v>307</v>
      </c>
      <c r="C54" s="188" t="s">
        <v>282</v>
      </c>
      <c r="D54" s="43"/>
      <c r="E54" s="43">
        <v>6</v>
      </c>
      <c r="F54" s="43"/>
      <c r="G54" s="43"/>
      <c r="H54" s="18">
        <f t="shared" si="12"/>
        <v>69</v>
      </c>
      <c r="I54" s="12">
        <v>23</v>
      </c>
      <c r="J54" s="3">
        <f t="shared" si="13"/>
        <v>46</v>
      </c>
      <c r="K54" s="12">
        <f t="shared" si="14"/>
        <v>26</v>
      </c>
      <c r="L54" s="31">
        <v>20</v>
      </c>
      <c r="M54" s="74"/>
      <c r="N54" s="132"/>
      <c r="O54" s="132"/>
      <c r="P54" s="31"/>
      <c r="Q54" s="31"/>
      <c r="R54" s="31"/>
      <c r="S54" s="31">
        <v>46</v>
      </c>
    </row>
    <row r="55" spans="1:19" ht="12">
      <c r="A55" s="38" t="s">
        <v>264</v>
      </c>
      <c r="B55" s="39" t="s">
        <v>308</v>
      </c>
      <c r="C55" s="189" t="s">
        <v>288</v>
      </c>
      <c r="D55" s="43">
        <v>3</v>
      </c>
      <c r="E55" s="43"/>
      <c r="F55" s="43"/>
      <c r="G55" s="43"/>
      <c r="H55" s="18">
        <f t="shared" si="12"/>
        <v>48</v>
      </c>
      <c r="I55" s="12">
        <v>16</v>
      </c>
      <c r="J55" s="3">
        <f>P55+Q55+R55+S55+N55+O55</f>
        <v>32</v>
      </c>
      <c r="K55" s="12">
        <f t="shared" si="14"/>
        <v>28</v>
      </c>
      <c r="L55" s="31">
        <v>4</v>
      </c>
      <c r="M55" s="74"/>
      <c r="N55" s="132"/>
      <c r="O55" s="132"/>
      <c r="P55" s="31">
        <v>32</v>
      </c>
      <c r="Q55" s="31"/>
      <c r="R55" s="31"/>
      <c r="S55" s="31"/>
    </row>
    <row r="56" spans="1:19" ht="12">
      <c r="A56" s="38" t="s">
        <v>265</v>
      </c>
      <c r="B56" s="145" t="s">
        <v>309</v>
      </c>
      <c r="C56" s="188" t="s">
        <v>283</v>
      </c>
      <c r="D56" s="43"/>
      <c r="E56" s="43"/>
      <c r="F56" s="43">
        <v>6</v>
      </c>
      <c r="G56" s="43"/>
      <c r="H56" s="18">
        <f t="shared" si="12"/>
        <v>66</v>
      </c>
      <c r="I56" s="12">
        <v>22</v>
      </c>
      <c r="J56" s="3">
        <f t="shared" si="13"/>
        <v>44</v>
      </c>
      <c r="K56" s="12">
        <f t="shared" si="14"/>
        <v>20</v>
      </c>
      <c r="L56" s="36">
        <v>24</v>
      </c>
      <c r="M56" s="75"/>
      <c r="N56" s="132"/>
      <c r="O56" s="132"/>
      <c r="P56" s="36"/>
      <c r="Q56" s="36"/>
      <c r="R56" s="36">
        <v>16</v>
      </c>
      <c r="S56" s="36">
        <v>28</v>
      </c>
    </row>
    <row r="57" spans="1:19" ht="24">
      <c r="A57" s="38" t="s">
        <v>266</v>
      </c>
      <c r="B57" s="145" t="s">
        <v>310</v>
      </c>
      <c r="C57" s="188" t="s">
        <v>279</v>
      </c>
      <c r="D57" s="43"/>
      <c r="E57" s="43"/>
      <c r="F57" s="169">
        <v>6</v>
      </c>
      <c r="G57" s="43"/>
      <c r="H57" s="18">
        <f t="shared" si="12"/>
        <v>54</v>
      </c>
      <c r="I57" s="12">
        <v>18</v>
      </c>
      <c r="J57" s="3">
        <f t="shared" si="13"/>
        <v>36</v>
      </c>
      <c r="K57" s="12">
        <f t="shared" si="14"/>
        <v>18</v>
      </c>
      <c r="L57" s="31">
        <v>18</v>
      </c>
      <c r="M57" s="74"/>
      <c r="N57" s="132"/>
      <c r="O57" s="132"/>
      <c r="P57" s="31"/>
      <c r="Q57" s="31"/>
      <c r="R57" s="31"/>
      <c r="S57" s="31">
        <v>36</v>
      </c>
    </row>
    <row r="58" spans="1:19" ht="15" customHeight="1">
      <c r="A58" s="38" t="s">
        <v>267</v>
      </c>
      <c r="B58" s="145" t="s">
        <v>311</v>
      </c>
      <c r="C58" s="188" t="s">
        <v>282</v>
      </c>
      <c r="D58" s="43"/>
      <c r="E58" s="43">
        <v>6</v>
      </c>
      <c r="F58" s="43"/>
      <c r="G58" s="43"/>
      <c r="H58" s="18">
        <f>J58+I58</f>
        <v>54</v>
      </c>
      <c r="I58" s="12">
        <v>18</v>
      </c>
      <c r="J58" s="3">
        <f>P58+Q58+R58+S58+N58+O58</f>
        <v>36</v>
      </c>
      <c r="K58" s="12">
        <f>J58-L58-M58</f>
        <v>18</v>
      </c>
      <c r="L58" s="31">
        <v>18</v>
      </c>
      <c r="M58" s="74"/>
      <c r="N58" s="132"/>
      <c r="O58" s="132"/>
      <c r="P58" s="31"/>
      <c r="Q58" s="31"/>
      <c r="R58" s="31"/>
      <c r="S58" s="31">
        <v>36</v>
      </c>
    </row>
    <row r="59" spans="1:19" ht="15.75" customHeight="1">
      <c r="A59" s="171" t="s">
        <v>268</v>
      </c>
      <c r="B59" s="147" t="s">
        <v>312</v>
      </c>
      <c r="C59" s="190" t="s">
        <v>283</v>
      </c>
      <c r="D59" s="43"/>
      <c r="E59" s="43"/>
      <c r="F59" s="169">
        <v>6</v>
      </c>
      <c r="G59" s="43"/>
      <c r="H59" s="18">
        <f>J59+I59</f>
        <v>216</v>
      </c>
      <c r="I59" s="12">
        <v>70</v>
      </c>
      <c r="J59" s="3">
        <f>P59+Q59+R59+S59+N59+O59</f>
        <v>146</v>
      </c>
      <c r="K59" s="12">
        <f>J59-L59-M59</f>
        <v>54</v>
      </c>
      <c r="L59" s="31">
        <v>92</v>
      </c>
      <c r="M59" s="31"/>
      <c r="N59" s="31"/>
      <c r="O59" s="132"/>
      <c r="P59" s="31"/>
      <c r="Q59" s="31"/>
      <c r="R59" s="31">
        <v>62</v>
      </c>
      <c r="S59" s="31">
        <v>84</v>
      </c>
    </row>
    <row r="60" spans="1:19" s="177" customFormat="1" ht="12">
      <c r="A60" s="230" t="s">
        <v>40</v>
      </c>
      <c r="B60" s="231" t="s">
        <v>41</v>
      </c>
      <c r="C60" s="199" t="s">
        <v>291</v>
      </c>
      <c r="D60" s="178">
        <v>0</v>
      </c>
      <c r="E60" s="178">
        <v>0</v>
      </c>
      <c r="F60" s="178">
        <v>4</v>
      </c>
      <c r="G60" s="178">
        <v>1</v>
      </c>
      <c r="H60" s="178">
        <f>SUM($H$61,H64,H67)</f>
        <v>804</v>
      </c>
      <c r="I60" s="178">
        <f>SUM($I$61,I64,I67)</f>
        <v>268</v>
      </c>
      <c r="J60" s="178">
        <f>SUM($J$61,J64,J67)</f>
        <v>536</v>
      </c>
      <c r="K60" s="178">
        <f>SUM($K$61,K64,K67)</f>
        <v>226</v>
      </c>
      <c r="L60" s="178">
        <f>SUM($L$61,L64,L67)</f>
        <v>290</v>
      </c>
      <c r="M60" s="178">
        <f>SUM($M$61,M64,M67)</f>
        <v>20</v>
      </c>
      <c r="N60" s="178">
        <f>N61+N64+N67</f>
        <v>0</v>
      </c>
      <c r="O60" s="178">
        <f>SUM($O$61,O64,O67)</f>
        <v>0</v>
      </c>
      <c r="P60" s="178">
        <f>SUM($P$61,P64,P67)</f>
        <v>22</v>
      </c>
      <c r="Q60" s="178">
        <f>SUM($Q$61,Q64,Q67)</f>
        <v>212</v>
      </c>
      <c r="R60" s="178">
        <f>SUM($R$61,R64,R67)</f>
        <v>148</v>
      </c>
      <c r="S60" s="178">
        <f>SUM($S$61,S64,S67)</f>
        <v>154</v>
      </c>
    </row>
    <row r="61" spans="1:19" s="208" customFormat="1" ht="12">
      <c r="A61" s="203" t="s">
        <v>42</v>
      </c>
      <c r="B61" s="204" t="s">
        <v>204</v>
      </c>
      <c r="C61" s="205" t="s">
        <v>289</v>
      </c>
      <c r="D61" s="206"/>
      <c r="E61" s="206"/>
      <c r="F61" s="206">
        <v>4</v>
      </c>
      <c r="G61" s="206"/>
      <c r="H61" s="207">
        <f>H62</f>
        <v>225</v>
      </c>
      <c r="I61" s="207">
        <f aca="true" t="shared" si="15" ref="I61:R61">I62</f>
        <v>75</v>
      </c>
      <c r="J61" s="207">
        <f t="shared" si="15"/>
        <v>150</v>
      </c>
      <c r="K61" s="207">
        <f t="shared" si="15"/>
        <v>54</v>
      </c>
      <c r="L61" s="207">
        <f t="shared" si="15"/>
        <v>96</v>
      </c>
      <c r="M61" s="207">
        <f t="shared" si="15"/>
        <v>0</v>
      </c>
      <c r="N61" s="207">
        <f t="shared" si="15"/>
        <v>0</v>
      </c>
      <c r="O61" s="207">
        <f t="shared" si="15"/>
        <v>0</v>
      </c>
      <c r="P61" s="207">
        <f t="shared" si="15"/>
        <v>22</v>
      </c>
      <c r="Q61" s="207">
        <f t="shared" si="15"/>
        <v>128</v>
      </c>
      <c r="R61" s="207">
        <f t="shared" si="15"/>
        <v>0</v>
      </c>
      <c r="S61" s="207">
        <f>S62</f>
        <v>0</v>
      </c>
    </row>
    <row r="62" spans="1:19" ht="12">
      <c r="A62" s="37" t="s">
        <v>83</v>
      </c>
      <c r="B62" s="40" t="s">
        <v>205</v>
      </c>
      <c r="C62" s="191" t="s">
        <v>283</v>
      </c>
      <c r="D62" s="44"/>
      <c r="E62" s="45"/>
      <c r="F62" s="44">
        <v>4</v>
      </c>
      <c r="G62" s="44"/>
      <c r="H62" s="21">
        <f>J62+I62</f>
        <v>225</v>
      </c>
      <c r="I62" s="3">
        <v>75</v>
      </c>
      <c r="J62" s="3">
        <f>P62+Q62+R62+S62+N62+O62</f>
        <v>150</v>
      </c>
      <c r="K62" s="3">
        <v>54</v>
      </c>
      <c r="L62" s="4">
        <v>96</v>
      </c>
      <c r="M62" s="3"/>
      <c r="N62" s="73"/>
      <c r="O62" s="12"/>
      <c r="P62" s="12">
        <v>22</v>
      </c>
      <c r="Q62" s="35">
        <v>128</v>
      </c>
      <c r="R62" s="12"/>
      <c r="S62" s="12"/>
    </row>
    <row r="63" spans="1:19" ht="12">
      <c r="A63" s="138" t="s">
        <v>49</v>
      </c>
      <c r="B63" s="139" t="s">
        <v>25</v>
      </c>
      <c r="C63" s="228" t="s">
        <v>288</v>
      </c>
      <c r="D63" s="153">
        <v>4</v>
      </c>
      <c r="E63" s="153"/>
      <c r="F63" s="140"/>
      <c r="G63" s="140"/>
      <c r="H63" s="141"/>
      <c r="I63" s="142"/>
      <c r="J63" s="142"/>
      <c r="K63" s="142"/>
      <c r="L63" s="142"/>
      <c r="M63" s="142"/>
      <c r="N63" s="143"/>
      <c r="O63" s="144"/>
      <c r="P63" s="7"/>
      <c r="Q63" s="144" t="s">
        <v>86</v>
      </c>
      <c r="R63" s="144"/>
      <c r="S63" s="144"/>
    </row>
    <row r="64" spans="1:19" s="208" customFormat="1" ht="12">
      <c r="A64" s="209" t="s">
        <v>43</v>
      </c>
      <c r="B64" s="210" t="s">
        <v>206</v>
      </c>
      <c r="C64" s="211" t="s">
        <v>290</v>
      </c>
      <c r="D64" s="206"/>
      <c r="E64" s="206"/>
      <c r="F64" s="206">
        <v>5</v>
      </c>
      <c r="G64" s="206"/>
      <c r="H64" s="212">
        <f>H65+0</f>
        <v>225</v>
      </c>
      <c r="I64" s="212">
        <f aca="true" t="shared" si="16" ref="I64:S64">I65+0</f>
        <v>75</v>
      </c>
      <c r="J64" s="212">
        <f t="shared" si="16"/>
        <v>150</v>
      </c>
      <c r="K64" s="212">
        <f t="shared" si="16"/>
        <v>54</v>
      </c>
      <c r="L64" s="212">
        <f t="shared" si="16"/>
        <v>76</v>
      </c>
      <c r="M64" s="212">
        <f t="shared" si="16"/>
        <v>20</v>
      </c>
      <c r="N64" s="212">
        <f t="shared" si="16"/>
        <v>0</v>
      </c>
      <c r="O64" s="212">
        <f t="shared" si="16"/>
        <v>0</v>
      </c>
      <c r="P64" s="212">
        <f t="shared" si="16"/>
        <v>0</v>
      </c>
      <c r="Q64" s="212">
        <f t="shared" si="16"/>
        <v>84</v>
      </c>
      <c r="R64" s="212">
        <f t="shared" si="16"/>
        <v>66</v>
      </c>
      <c r="S64" s="212">
        <f t="shared" si="16"/>
        <v>0</v>
      </c>
    </row>
    <row r="65" spans="1:19" ht="13.5" customHeight="1">
      <c r="A65" s="37" t="s">
        <v>84</v>
      </c>
      <c r="B65" s="39" t="s">
        <v>207</v>
      </c>
      <c r="C65" s="189" t="s">
        <v>283</v>
      </c>
      <c r="D65" s="43"/>
      <c r="E65" s="43"/>
      <c r="F65" s="43">
        <v>5</v>
      </c>
      <c r="G65" s="43">
        <v>5</v>
      </c>
      <c r="H65" s="18">
        <f>J65+I65</f>
        <v>225</v>
      </c>
      <c r="I65" s="12">
        <v>75</v>
      </c>
      <c r="J65" s="3">
        <f>P65+Q65+R65+S65+N65+O65</f>
        <v>150</v>
      </c>
      <c r="K65" s="12">
        <v>54</v>
      </c>
      <c r="L65" s="12">
        <v>76</v>
      </c>
      <c r="M65" s="12">
        <v>20</v>
      </c>
      <c r="N65" s="12"/>
      <c r="O65" s="12"/>
      <c r="P65" s="12"/>
      <c r="Q65" s="12">
        <v>84</v>
      </c>
      <c r="R65" s="12">
        <v>66</v>
      </c>
      <c r="S65" s="12"/>
    </row>
    <row r="66" spans="1:19" ht="15" customHeight="1">
      <c r="A66" s="138" t="s">
        <v>50</v>
      </c>
      <c r="B66" s="139" t="s">
        <v>318</v>
      </c>
      <c r="C66" s="229" t="s">
        <v>282</v>
      </c>
      <c r="D66" s="43"/>
      <c r="E66" s="154">
        <v>4</v>
      </c>
      <c r="F66" s="43"/>
      <c r="G66" s="43"/>
      <c r="H66" s="18"/>
      <c r="I66" s="12"/>
      <c r="J66" s="12"/>
      <c r="K66" s="12"/>
      <c r="L66" s="12"/>
      <c r="M66" s="12"/>
      <c r="N66" s="12"/>
      <c r="O66" s="73"/>
      <c r="P66" s="12"/>
      <c r="Q66" s="12" t="s">
        <v>210</v>
      </c>
      <c r="R66" s="12"/>
      <c r="S66" s="12"/>
    </row>
    <row r="67" spans="1:19" s="208" customFormat="1" ht="24">
      <c r="A67" s="209" t="s">
        <v>208</v>
      </c>
      <c r="B67" s="210" t="s">
        <v>209</v>
      </c>
      <c r="C67" s="211" t="s">
        <v>290</v>
      </c>
      <c r="D67" s="206"/>
      <c r="E67" s="213"/>
      <c r="F67" s="206">
        <v>6</v>
      </c>
      <c r="G67" s="206"/>
      <c r="H67" s="214">
        <f>SUM($H$68)</f>
        <v>354</v>
      </c>
      <c r="I67" s="215">
        <f>SUM($I$68)</f>
        <v>118</v>
      </c>
      <c r="J67" s="216">
        <f>SUM($J$68)</f>
        <v>236</v>
      </c>
      <c r="K67" s="215">
        <f>SUM($K$68)</f>
        <v>118</v>
      </c>
      <c r="L67" s="214">
        <f>SUM($L$68)</f>
        <v>118</v>
      </c>
      <c r="M67" s="214">
        <f>SUM($M$68)</f>
        <v>0</v>
      </c>
      <c r="N67" s="214">
        <f>SUM($N$68)</f>
        <v>0</v>
      </c>
      <c r="O67" s="214">
        <f>SUM($O$68)</f>
        <v>0</v>
      </c>
      <c r="P67" s="214">
        <f>SUM($P$68)</f>
        <v>0</v>
      </c>
      <c r="Q67" s="214">
        <f>SUM($Q$68)</f>
        <v>0</v>
      </c>
      <c r="R67" s="214">
        <f>SUM($R$68)</f>
        <v>82</v>
      </c>
      <c r="S67" s="214">
        <f>SUM($S$68)</f>
        <v>154</v>
      </c>
    </row>
    <row r="68" spans="1:19" s="136" customFormat="1" ht="12">
      <c r="A68" s="38" t="s">
        <v>256</v>
      </c>
      <c r="B68" s="146" t="s">
        <v>257</v>
      </c>
      <c r="C68" s="189" t="s">
        <v>283</v>
      </c>
      <c r="D68" s="169"/>
      <c r="E68" s="170"/>
      <c r="F68" s="169">
        <v>6</v>
      </c>
      <c r="G68" s="169"/>
      <c r="H68" s="168">
        <f>SUM(I68:J68)</f>
        <v>354</v>
      </c>
      <c r="I68" s="168">
        <v>118</v>
      </c>
      <c r="J68" s="95">
        <f>SUM(K68:L68)</f>
        <v>236</v>
      </c>
      <c r="K68" s="168">
        <v>118</v>
      </c>
      <c r="L68" s="168">
        <v>118</v>
      </c>
      <c r="M68" s="168"/>
      <c r="N68" s="168"/>
      <c r="O68" s="168"/>
      <c r="P68" s="168"/>
      <c r="Q68" s="168"/>
      <c r="R68" s="168">
        <v>82</v>
      </c>
      <c r="S68" s="168">
        <v>154</v>
      </c>
    </row>
    <row r="69" spans="1:19" s="136" customFormat="1" ht="24">
      <c r="A69" s="167" t="s">
        <v>258</v>
      </c>
      <c r="B69" s="166" t="s">
        <v>318</v>
      </c>
      <c r="C69" s="189" t="s">
        <v>282</v>
      </c>
      <c r="D69" s="169"/>
      <c r="E69" s="170">
        <v>5</v>
      </c>
      <c r="F69" s="169"/>
      <c r="G69" s="169"/>
      <c r="H69" s="168"/>
      <c r="I69" s="168"/>
      <c r="J69" s="95"/>
      <c r="K69" s="168"/>
      <c r="L69" s="168"/>
      <c r="M69" s="168"/>
      <c r="N69" s="168"/>
      <c r="O69" s="168"/>
      <c r="P69" s="168"/>
      <c r="Q69" s="168"/>
      <c r="R69" s="168" t="s">
        <v>210</v>
      </c>
      <c r="S69" s="168"/>
    </row>
    <row r="70" spans="1:19" ht="24">
      <c r="A70" s="232"/>
      <c r="B70" s="233" t="s">
        <v>241</v>
      </c>
      <c r="C70" s="235" t="s">
        <v>317</v>
      </c>
      <c r="D70" s="46">
        <v>12</v>
      </c>
      <c r="E70" s="46">
        <v>25</v>
      </c>
      <c r="F70" s="46">
        <v>24</v>
      </c>
      <c r="G70" s="46">
        <v>2</v>
      </c>
      <c r="H70" s="30">
        <f aca="true" t="shared" si="17" ref="H70:S70">SUM(H10,H37)</f>
        <v>5292</v>
      </c>
      <c r="I70" s="30">
        <f t="shared" si="17"/>
        <v>1764</v>
      </c>
      <c r="J70" s="30">
        <f t="shared" si="17"/>
        <v>3528</v>
      </c>
      <c r="K70" s="30">
        <f t="shared" si="17"/>
        <v>1598</v>
      </c>
      <c r="L70" s="30">
        <f t="shared" si="17"/>
        <v>1890</v>
      </c>
      <c r="M70" s="30">
        <f t="shared" si="17"/>
        <v>40</v>
      </c>
      <c r="N70" s="30">
        <f t="shared" si="17"/>
        <v>576</v>
      </c>
      <c r="O70" s="30">
        <f t="shared" si="17"/>
        <v>828</v>
      </c>
      <c r="P70" s="30">
        <f t="shared" si="17"/>
        <v>576</v>
      </c>
      <c r="Q70" s="30">
        <f t="shared" si="17"/>
        <v>612</v>
      </c>
      <c r="R70" s="30">
        <f t="shared" si="17"/>
        <v>432</v>
      </c>
      <c r="S70" s="30">
        <f t="shared" si="17"/>
        <v>504</v>
      </c>
    </row>
    <row r="71" spans="1:19" ht="12">
      <c r="A71" s="20" t="s">
        <v>66</v>
      </c>
      <c r="B71" s="17" t="s">
        <v>67</v>
      </c>
      <c r="C71" s="234"/>
      <c r="D71" s="23"/>
      <c r="E71" s="22"/>
      <c r="F71" s="24"/>
      <c r="G71" s="77"/>
      <c r="H71" s="16"/>
      <c r="I71" s="2"/>
      <c r="J71" s="2"/>
      <c r="K71" s="2"/>
      <c r="L71" s="2"/>
      <c r="M71" s="2"/>
      <c r="N71" s="11"/>
      <c r="O71" s="2"/>
      <c r="P71" s="2"/>
      <c r="Q71" s="71"/>
      <c r="R71" s="132"/>
      <c r="S71" s="72" t="s">
        <v>71</v>
      </c>
    </row>
    <row r="72" spans="1:19" ht="12">
      <c r="A72" s="17" t="s">
        <v>68</v>
      </c>
      <c r="B72" s="20" t="s">
        <v>60</v>
      </c>
      <c r="C72" s="193"/>
      <c r="D72" s="25"/>
      <c r="E72" s="26"/>
      <c r="F72" s="27"/>
      <c r="G72" s="77"/>
      <c r="H72" s="92"/>
      <c r="I72" s="2"/>
      <c r="J72" s="2"/>
      <c r="K72" s="2"/>
      <c r="L72" s="2"/>
      <c r="M72" s="2"/>
      <c r="N72" s="11"/>
      <c r="O72" s="2"/>
      <c r="P72" s="2"/>
      <c r="Q72" s="67"/>
      <c r="R72" s="132"/>
      <c r="S72" s="72" t="s">
        <v>72</v>
      </c>
    </row>
    <row r="73" spans="1:19" ht="12.75" customHeight="1">
      <c r="A73" s="297" t="s">
        <v>122</v>
      </c>
      <c r="B73" s="298"/>
      <c r="C73" s="298"/>
      <c r="D73" s="298"/>
      <c r="E73" s="298"/>
      <c r="F73" s="298"/>
      <c r="G73" s="298"/>
      <c r="H73" s="317" t="s">
        <v>19</v>
      </c>
      <c r="I73" s="309" t="s">
        <v>64</v>
      </c>
      <c r="J73" s="310"/>
      <c r="K73" s="310"/>
      <c r="L73" s="310"/>
      <c r="M73" s="310"/>
      <c r="N73" s="12">
        <v>9</v>
      </c>
      <c r="O73" s="4">
        <v>12</v>
      </c>
      <c r="P73" s="4">
        <v>16</v>
      </c>
      <c r="Q73" s="68">
        <v>11</v>
      </c>
      <c r="R73" s="43">
        <v>10</v>
      </c>
      <c r="S73" s="43">
        <v>9</v>
      </c>
    </row>
    <row r="74" spans="1:19" ht="12">
      <c r="A74" s="299"/>
      <c r="B74" s="300"/>
      <c r="C74" s="300"/>
      <c r="D74" s="300"/>
      <c r="E74" s="300"/>
      <c r="F74" s="300"/>
      <c r="G74" s="300"/>
      <c r="H74" s="317"/>
      <c r="I74" s="309" t="s">
        <v>65</v>
      </c>
      <c r="J74" s="310"/>
      <c r="K74" s="310"/>
      <c r="L74" s="310"/>
      <c r="M74" s="310"/>
      <c r="N74" s="7"/>
      <c r="O74" s="7"/>
      <c r="P74" s="13"/>
      <c r="Q74" s="69">
        <v>72</v>
      </c>
      <c r="R74" s="132"/>
      <c r="S74" s="132"/>
    </row>
    <row r="75" spans="1:19" ht="12.75" customHeight="1">
      <c r="A75" s="301" t="s">
        <v>60</v>
      </c>
      <c r="B75" s="302"/>
      <c r="C75" s="302"/>
      <c r="D75" s="302"/>
      <c r="E75" s="302"/>
      <c r="F75" s="302"/>
      <c r="G75" s="302"/>
      <c r="H75" s="317"/>
      <c r="I75" s="309" t="s">
        <v>69</v>
      </c>
      <c r="J75" s="310"/>
      <c r="K75" s="310"/>
      <c r="L75" s="310"/>
      <c r="M75" s="310"/>
      <c r="N75" s="7"/>
      <c r="O75" s="7"/>
      <c r="P75" s="7"/>
      <c r="Q75" s="70">
        <v>144</v>
      </c>
      <c r="R75" s="43">
        <v>144</v>
      </c>
      <c r="S75" s="43"/>
    </row>
    <row r="76" spans="1:19" ht="12.75" customHeight="1">
      <c r="A76" s="301" t="s">
        <v>61</v>
      </c>
      <c r="B76" s="302"/>
      <c r="C76" s="302"/>
      <c r="D76" s="302"/>
      <c r="E76" s="302"/>
      <c r="F76" s="302"/>
      <c r="G76" s="302"/>
      <c r="H76" s="317"/>
      <c r="I76" s="309" t="s">
        <v>70</v>
      </c>
      <c r="J76" s="310"/>
      <c r="K76" s="310"/>
      <c r="L76" s="310"/>
      <c r="M76" s="310"/>
      <c r="N76" s="7"/>
      <c r="O76" s="7"/>
      <c r="P76" s="7"/>
      <c r="Q76" s="70"/>
      <c r="R76" s="43"/>
      <c r="S76" s="43">
        <v>144</v>
      </c>
    </row>
    <row r="77" spans="1:20" ht="12.75" customHeight="1">
      <c r="A77" s="148"/>
      <c r="B77" s="149"/>
      <c r="C77" s="192"/>
      <c r="D77" s="149"/>
      <c r="E77" s="149"/>
      <c r="F77" s="149"/>
      <c r="G77" s="149"/>
      <c r="H77" s="317"/>
      <c r="I77" s="309" t="s">
        <v>20</v>
      </c>
      <c r="J77" s="310"/>
      <c r="K77" s="310"/>
      <c r="L77" s="310"/>
      <c r="M77" s="310"/>
      <c r="N77" s="156">
        <v>2</v>
      </c>
      <c r="O77" s="157">
        <v>6</v>
      </c>
      <c r="P77" s="158">
        <v>5</v>
      </c>
      <c r="Q77" s="157">
        <v>4</v>
      </c>
      <c r="R77" s="157">
        <v>2</v>
      </c>
      <c r="S77" s="7">
        <v>5</v>
      </c>
      <c r="T77" s="127">
        <f>SUM(N77:S77)</f>
        <v>24</v>
      </c>
    </row>
    <row r="78" spans="1:20" ht="12.75" customHeight="1">
      <c r="A78" s="291" t="s">
        <v>273</v>
      </c>
      <c r="B78" s="292"/>
      <c r="C78" s="292"/>
      <c r="D78" s="292"/>
      <c r="E78" s="292"/>
      <c r="F78" s="292"/>
      <c r="G78" s="292"/>
      <c r="H78" s="317"/>
      <c r="I78" s="309" t="s">
        <v>242</v>
      </c>
      <c r="J78" s="310"/>
      <c r="K78" s="310"/>
      <c r="L78" s="310"/>
      <c r="M78" s="310"/>
      <c r="N78" s="29">
        <v>2</v>
      </c>
      <c r="O78" s="155">
        <v>6</v>
      </c>
      <c r="P78" s="29">
        <v>5</v>
      </c>
      <c r="Q78" s="155">
        <v>5</v>
      </c>
      <c r="R78" s="155">
        <v>3</v>
      </c>
      <c r="S78" s="7">
        <v>6</v>
      </c>
      <c r="T78" s="127">
        <f>SUM(N78:S78)</f>
        <v>27</v>
      </c>
    </row>
    <row r="79" spans="2:20" ht="12.75" customHeight="1">
      <c r="B79" s="200" t="s">
        <v>274</v>
      </c>
      <c r="H79" s="317"/>
      <c r="I79" s="309" t="s">
        <v>62</v>
      </c>
      <c r="J79" s="310"/>
      <c r="K79" s="310"/>
      <c r="L79" s="310"/>
      <c r="M79" s="310"/>
      <c r="N79" s="7">
        <v>6</v>
      </c>
      <c r="O79" s="7">
        <v>5</v>
      </c>
      <c r="P79" s="7">
        <v>3</v>
      </c>
      <c r="Q79" s="7">
        <v>4</v>
      </c>
      <c r="R79" s="8">
        <v>3</v>
      </c>
      <c r="S79" s="7">
        <v>5</v>
      </c>
      <c r="T79" s="127">
        <f>SUM(N79:S79)</f>
        <v>26</v>
      </c>
    </row>
    <row r="80" spans="1:20" ht="12">
      <c r="A80" s="291" t="s">
        <v>243</v>
      </c>
      <c r="B80" s="292"/>
      <c r="C80" s="292"/>
      <c r="D80" s="292"/>
      <c r="E80" s="292"/>
      <c r="F80" s="292"/>
      <c r="G80" s="292"/>
      <c r="H80" s="317"/>
      <c r="I80" s="293" t="s">
        <v>73</v>
      </c>
      <c r="J80" s="294"/>
      <c r="K80" s="294"/>
      <c r="L80" s="294"/>
      <c r="M80" s="294"/>
      <c r="N80" s="78">
        <v>1</v>
      </c>
      <c r="O80" s="78">
        <v>0</v>
      </c>
      <c r="P80" s="78">
        <v>4</v>
      </c>
      <c r="Q80" s="78">
        <v>3</v>
      </c>
      <c r="R80" s="79">
        <v>2</v>
      </c>
      <c r="S80" s="78">
        <v>0</v>
      </c>
      <c r="T80" s="127">
        <f>SUM(N80:S80)</f>
        <v>10</v>
      </c>
    </row>
    <row r="81" spans="1:20" ht="12">
      <c r="A81" s="318"/>
      <c r="B81" s="318"/>
      <c r="C81" s="318"/>
      <c r="D81" s="318"/>
      <c r="E81" s="318"/>
      <c r="F81" s="318"/>
      <c r="G81" s="319"/>
      <c r="H81" s="317"/>
      <c r="I81" s="320" t="s">
        <v>123</v>
      </c>
      <c r="J81" s="320"/>
      <c r="K81" s="320"/>
      <c r="L81" s="320"/>
      <c r="M81" s="321"/>
      <c r="N81" s="43">
        <v>0</v>
      </c>
      <c r="O81" s="43">
        <v>0</v>
      </c>
      <c r="P81" s="43">
        <v>0</v>
      </c>
      <c r="Q81" s="43">
        <v>1</v>
      </c>
      <c r="R81" s="43">
        <v>1</v>
      </c>
      <c r="S81" s="43">
        <v>0</v>
      </c>
      <c r="T81" s="127">
        <f>SUM(N81:S81)</f>
        <v>2</v>
      </c>
    </row>
    <row r="82" spans="9:13" ht="12">
      <c r="I82" s="150"/>
      <c r="J82" s="150"/>
      <c r="K82" s="150"/>
      <c r="L82" s="150"/>
      <c r="M82" s="150"/>
    </row>
    <row r="83" spans="2:4" ht="12">
      <c r="B83" s="127" t="s">
        <v>74</v>
      </c>
      <c r="D83" s="152">
        <f>(L70+M70+72+216+144)/(J70+72+216+144)*100</f>
        <v>59.64646464646465</v>
      </c>
    </row>
    <row r="84" ht="12.75">
      <c r="B84" s="236" t="s">
        <v>313</v>
      </c>
    </row>
  </sheetData>
  <sheetProtection/>
  <mergeCells count="39">
    <mergeCell ref="B3:S3"/>
    <mergeCell ref="A2:S2"/>
    <mergeCell ref="I73:M73"/>
    <mergeCell ref="J7:J8"/>
    <mergeCell ref="K7:M7"/>
    <mergeCell ref="A78:G78"/>
    <mergeCell ref="I76:M76"/>
    <mergeCell ref="I78:M78"/>
    <mergeCell ref="I74:M74"/>
    <mergeCell ref="I75:M75"/>
    <mergeCell ref="I77:M77"/>
    <mergeCell ref="R7:S7"/>
    <mergeCell ref="N5:S6"/>
    <mergeCell ref="A5:A8"/>
    <mergeCell ref="E6:E8"/>
    <mergeCell ref="H5:M5"/>
    <mergeCell ref="B5:B8"/>
    <mergeCell ref="D6:D8"/>
    <mergeCell ref="N7:O7"/>
    <mergeCell ref="P7:Q7"/>
    <mergeCell ref="J6:M6"/>
    <mergeCell ref="I79:M79"/>
    <mergeCell ref="H6:H8"/>
    <mergeCell ref="F6:F8"/>
    <mergeCell ref="D9:G9"/>
    <mergeCell ref="H73:H81"/>
    <mergeCell ref="A81:G81"/>
    <mergeCell ref="I81:M81"/>
    <mergeCell ref="A80:G80"/>
    <mergeCell ref="I80:M80"/>
    <mergeCell ref="D5:G5"/>
    <mergeCell ref="G6:G8"/>
    <mergeCell ref="A73:G73"/>
    <mergeCell ref="A74:G74"/>
    <mergeCell ref="A75:G75"/>
    <mergeCell ref="A76:G76"/>
    <mergeCell ref="C5:C8"/>
    <mergeCell ref="I6:I8"/>
  </mergeCells>
  <conditionalFormatting sqref="L39:L49">
    <cfRule type="cellIs" priority="1" dxfId="0" operator="lessThan" stopIfTrue="1">
      <formula>#REF!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2" r:id="rId1"/>
  <rowBreaks count="1" manualBreakCount="1">
    <brk id="4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60" zoomScalePageLayoutView="0" workbookViewId="0" topLeftCell="A1">
      <selection activeCell="C10" sqref="C10"/>
    </sheetView>
  </sheetViews>
  <sheetFormatPr defaultColWidth="9.140625" defaultRowHeight="12.75"/>
  <cols>
    <col min="1" max="1" width="4.421875" style="0" customWidth="1"/>
    <col min="2" max="2" width="4.421875" style="5" customWidth="1"/>
    <col min="3" max="3" width="66.8515625" style="0" customWidth="1"/>
  </cols>
  <sheetData>
    <row r="1" spans="1:3" ht="15.75">
      <c r="A1" s="334" t="s">
        <v>218</v>
      </c>
      <c r="B1" s="334"/>
      <c r="C1" s="335"/>
    </row>
    <row r="2" spans="2:3" ht="15.75">
      <c r="B2" s="47" t="s">
        <v>21</v>
      </c>
      <c r="C2" s="48" t="s">
        <v>22</v>
      </c>
    </row>
    <row r="3" spans="2:3" ht="15.75">
      <c r="B3" s="49" t="s">
        <v>90</v>
      </c>
      <c r="C3" s="50" t="s">
        <v>91</v>
      </c>
    </row>
    <row r="4" spans="2:3" ht="15.75">
      <c r="B4" s="49">
        <v>1</v>
      </c>
      <c r="C4" s="50" t="s">
        <v>219</v>
      </c>
    </row>
    <row r="5" spans="2:3" ht="15.75">
      <c r="B5" s="49">
        <v>2</v>
      </c>
      <c r="C5" s="50" t="s">
        <v>92</v>
      </c>
    </row>
    <row r="6" spans="2:3" ht="15.75">
      <c r="B6" s="49">
        <v>3</v>
      </c>
      <c r="C6" s="50" t="s">
        <v>220</v>
      </c>
    </row>
    <row r="7" spans="2:3" ht="15.75">
      <c r="B7" s="49">
        <v>4</v>
      </c>
      <c r="C7" s="50" t="s">
        <v>221</v>
      </c>
    </row>
    <row r="8" spans="2:3" ht="15.75">
      <c r="B8" s="49">
        <v>5</v>
      </c>
      <c r="C8" s="50" t="s">
        <v>222</v>
      </c>
    </row>
    <row r="9" spans="2:3" ht="15.75">
      <c r="B9" s="49">
        <v>6</v>
      </c>
      <c r="C9" s="50" t="s">
        <v>223</v>
      </c>
    </row>
    <row r="10" spans="2:3" ht="15.75">
      <c r="B10" s="49">
        <v>7</v>
      </c>
      <c r="C10" s="50" t="s">
        <v>224</v>
      </c>
    </row>
    <row r="11" spans="2:3" ht="15.75">
      <c r="B11" s="49">
        <v>8</v>
      </c>
      <c r="C11" s="50" t="s">
        <v>225</v>
      </c>
    </row>
    <row r="12" spans="2:3" ht="15.75">
      <c r="B12" s="49">
        <v>9</v>
      </c>
      <c r="C12" s="50" t="s">
        <v>226</v>
      </c>
    </row>
    <row r="13" spans="2:3" ht="15.75">
      <c r="B13" s="49">
        <v>10</v>
      </c>
      <c r="C13" s="51" t="s">
        <v>227</v>
      </c>
    </row>
    <row r="14" spans="2:3" ht="15.75">
      <c r="B14" s="49">
        <v>11</v>
      </c>
      <c r="C14" s="50" t="s">
        <v>228</v>
      </c>
    </row>
    <row r="15" spans="2:3" ht="15.75">
      <c r="B15" s="49">
        <v>12</v>
      </c>
      <c r="C15" s="50" t="s">
        <v>229</v>
      </c>
    </row>
    <row r="16" spans="2:3" ht="15.75">
      <c r="B16" s="49">
        <v>13</v>
      </c>
      <c r="C16" s="52" t="s">
        <v>230</v>
      </c>
    </row>
    <row r="17" spans="2:3" ht="31.5">
      <c r="B17" s="49">
        <v>14</v>
      </c>
      <c r="C17" s="50" t="s">
        <v>231</v>
      </c>
    </row>
    <row r="18" spans="2:3" ht="15.75">
      <c r="B18" s="49">
        <v>15</v>
      </c>
      <c r="C18" s="50" t="s">
        <v>232</v>
      </c>
    </row>
    <row r="19" spans="2:3" ht="15.75">
      <c r="B19" s="49">
        <v>16</v>
      </c>
      <c r="C19" s="52" t="s">
        <v>233</v>
      </c>
    </row>
    <row r="20" spans="2:3" ht="15.75">
      <c r="B20" s="49">
        <v>17</v>
      </c>
      <c r="C20" s="50" t="s">
        <v>234</v>
      </c>
    </row>
    <row r="21" spans="2:3" ht="14.25" customHeight="1">
      <c r="B21" s="49">
        <v>18</v>
      </c>
      <c r="C21" s="50" t="s">
        <v>235</v>
      </c>
    </row>
    <row r="22" spans="2:3" ht="15.75">
      <c r="B22" s="49">
        <v>19</v>
      </c>
      <c r="C22" s="50" t="s">
        <v>236</v>
      </c>
    </row>
    <row r="23" spans="2:3" ht="15.75">
      <c r="B23" s="49"/>
      <c r="C23" s="50" t="s">
        <v>93</v>
      </c>
    </row>
    <row r="24" spans="2:3" ht="31.5">
      <c r="B24" s="49">
        <v>1</v>
      </c>
      <c r="C24" s="50" t="s">
        <v>44</v>
      </c>
    </row>
    <row r="25" spans="2:3" ht="15.75">
      <c r="B25" s="49">
        <v>2</v>
      </c>
      <c r="C25" s="50" t="s">
        <v>237</v>
      </c>
    </row>
    <row r="26" spans="2:3" ht="15.75">
      <c r="B26" s="49">
        <v>3</v>
      </c>
      <c r="C26" s="50" t="s">
        <v>94</v>
      </c>
    </row>
    <row r="27" spans="2:3" ht="15.75">
      <c r="B27" s="49">
        <v>4</v>
      </c>
      <c r="C27" s="50" t="s">
        <v>238</v>
      </c>
    </row>
    <row r="28" spans="2:3" ht="15.75">
      <c r="B28" s="49"/>
      <c r="C28" s="50" t="s">
        <v>95</v>
      </c>
    </row>
    <row r="29" spans="2:3" ht="15.75">
      <c r="B29" s="49">
        <v>1</v>
      </c>
      <c r="C29" s="50" t="s">
        <v>23</v>
      </c>
    </row>
    <row r="30" spans="2:3" ht="31.5">
      <c r="B30" s="49">
        <v>2</v>
      </c>
      <c r="C30" s="50" t="s">
        <v>45</v>
      </c>
    </row>
    <row r="31" spans="2:3" ht="31.5">
      <c r="B31" s="49">
        <v>3</v>
      </c>
      <c r="C31" s="52" t="s">
        <v>96</v>
      </c>
    </row>
    <row r="32" spans="2:3" ht="15.75">
      <c r="B32" s="49"/>
      <c r="C32" s="50" t="s">
        <v>97</v>
      </c>
    </row>
    <row r="33" spans="2:3" ht="15.75">
      <c r="B33" s="49">
        <v>1</v>
      </c>
      <c r="C33" s="50" t="s">
        <v>46</v>
      </c>
    </row>
    <row r="34" spans="2:3" ht="15.75">
      <c r="B34" s="49">
        <v>2</v>
      </c>
      <c r="C34" s="50" t="s">
        <v>47</v>
      </c>
    </row>
  </sheetData>
  <sheetProtection/>
  <mergeCells count="1">
    <mergeCell ref="A1:C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view="pageBreakPreview" zoomScale="78" zoomScaleSheetLayoutView="78" zoomScalePageLayoutView="0" workbookViewId="0" topLeftCell="A1">
      <selection activeCell="E18" sqref="E18"/>
    </sheetView>
  </sheetViews>
  <sheetFormatPr defaultColWidth="9.140625" defaultRowHeight="12.75"/>
  <cols>
    <col min="1" max="1" width="4.7109375" style="0" customWidth="1"/>
    <col min="2" max="2" width="67.140625" style="0" customWidth="1"/>
    <col min="3" max="3" width="63.57421875" style="0" customWidth="1"/>
    <col min="4" max="4" width="5.8515625" style="0" customWidth="1"/>
    <col min="5" max="5" width="10.140625" style="0" bestFit="1" customWidth="1"/>
  </cols>
  <sheetData>
    <row r="1" spans="2:3" ht="15" customHeight="1">
      <c r="B1" s="338" t="s">
        <v>63</v>
      </c>
      <c r="C1" s="338"/>
    </row>
    <row r="2" spans="2:3" ht="3.75" customHeight="1">
      <c r="B2" s="9"/>
      <c r="C2" s="9"/>
    </row>
    <row r="3" spans="2:9" ht="40.5" customHeight="1">
      <c r="B3" s="339" t="s">
        <v>294</v>
      </c>
      <c r="C3" s="339"/>
      <c r="D3" s="53"/>
      <c r="E3" s="53"/>
      <c r="F3" s="53"/>
      <c r="G3" s="53"/>
      <c r="H3" s="53"/>
      <c r="I3" s="53"/>
    </row>
    <row r="4" spans="2:3" ht="43.5" customHeight="1">
      <c r="B4" s="336" t="s">
        <v>295</v>
      </c>
      <c r="C4" s="336"/>
    </row>
    <row r="5" spans="2:3" ht="44.25" customHeight="1">
      <c r="B5" s="336" t="s">
        <v>48</v>
      </c>
      <c r="C5" s="336"/>
    </row>
    <row r="6" spans="2:3" ht="57" customHeight="1">
      <c r="B6" s="336" t="s">
        <v>276</v>
      </c>
      <c r="C6" s="336"/>
    </row>
    <row r="7" spans="2:3" ht="34.5" customHeight="1">
      <c r="B7" s="337" t="s">
        <v>293</v>
      </c>
      <c r="C7" s="337"/>
    </row>
    <row r="8" spans="2:3" ht="72.75" customHeight="1">
      <c r="B8" s="336" t="s">
        <v>325</v>
      </c>
      <c r="C8" s="336"/>
    </row>
    <row r="9" spans="2:3" ht="42" customHeight="1">
      <c r="B9" s="336" t="s">
        <v>323</v>
      </c>
      <c r="C9" s="336"/>
    </row>
    <row r="10" spans="2:3" ht="42" customHeight="1">
      <c r="B10" s="336" t="s">
        <v>296</v>
      </c>
      <c r="C10" s="336"/>
    </row>
    <row r="11" spans="2:3" ht="47.25" customHeight="1">
      <c r="B11" s="336" t="s">
        <v>297</v>
      </c>
      <c r="C11" s="340"/>
    </row>
    <row r="12" spans="2:3" ht="33" customHeight="1">
      <c r="B12" s="336" t="s">
        <v>298</v>
      </c>
      <c r="C12" s="336"/>
    </row>
    <row r="13" spans="2:3" ht="32.25" customHeight="1">
      <c r="B13" s="336" t="s">
        <v>299</v>
      </c>
      <c r="C13" s="336"/>
    </row>
    <row r="14" spans="2:3" ht="107.25" customHeight="1">
      <c r="B14" s="336" t="s">
        <v>327</v>
      </c>
      <c r="C14" s="336"/>
    </row>
    <row r="15" spans="2:3" ht="50.25" customHeight="1">
      <c r="B15" s="336" t="s">
        <v>322</v>
      </c>
      <c r="C15" s="336"/>
    </row>
    <row r="16" spans="2:3" ht="23.25" customHeight="1">
      <c r="B16" s="336"/>
      <c r="C16" s="336"/>
    </row>
    <row r="17" spans="2:3" ht="12.75">
      <c r="B17" s="14"/>
      <c r="C17" s="15"/>
    </row>
    <row r="18" spans="2:5" ht="26.25" customHeight="1">
      <c r="B18" s="58" t="s">
        <v>98</v>
      </c>
      <c r="C18" s="55" t="s">
        <v>326</v>
      </c>
      <c r="D18" s="56"/>
      <c r="E18" s="201"/>
    </row>
    <row r="19" ht="12.75">
      <c r="B19" s="58"/>
    </row>
    <row r="20" spans="2:7" ht="12.75">
      <c r="B20" s="54" t="s">
        <v>99</v>
      </c>
      <c r="C20" s="54"/>
      <c r="D20" s="54"/>
      <c r="E20" s="54"/>
      <c r="F20" s="54"/>
      <c r="G20" s="54"/>
    </row>
    <row r="21" spans="2:7" ht="12.75">
      <c r="B21" s="57"/>
      <c r="C21" s="54"/>
      <c r="D21" s="54"/>
      <c r="F21" s="54"/>
      <c r="G21" s="54"/>
    </row>
    <row r="22" spans="2:7" ht="19.5" customHeight="1">
      <c r="B22" s="54" t="s">
        <v>239</v>
      </c>
      <c r="C22" s="54" t="s">
        <v>275</v>
      </c>
      <c r="D22" s="54"/>
      <c r="F22" s="54"/>
      <c r="G22" s="54"/>
    </row>
    <row r="23" spans="2:7" ht="12.75">
      <c r="B23" s="54"/>
      <c r="F23" s="54"/>
      <c r="G23" s="54"/>
    </row>
  </sheetData>
  <sheetProtection/>
  <mergeCells count="15">
    <mergeCell ref="B15:C15"/>
    <mergeCell ref="B16:C16"/>
    <mergeCell ref="B12:C12"/>
    <mergeCell ref="B13:C13"/>
    <mergeCell ref="B6:C6"/>
    <mergeCell ref="B9:C9"/>
    <mergeCell ref="B14:C14"/>
    <mergeCell ref="B11:C11"/>
    <mergeCell ref="B10:C10"/>
    <mergeCell ref="B4:C4"/>
    <mergeCell ref="B5:C5"/>
    <mergeCell ref="B7:C7"/>
    <mergeCell ref="B8:C8"/>
    <mergeCell ref="B1:C1"/>
    <mergeCell ref="B3:C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Гость</cp:lastModifiedBy>
  <cp:lastPrinted>2017-05-28T16:01:14Z</cp:lastPrinted>
  <dcterms:created xsi:type="dcterms:W3CDTF">2012-10-29T14:50:07Z</dcterms:created>
  <dcterms:modified xsi:type="dcterms:W3CDTF">2017-07-13T08:08:35Z</dcterms:modified>
  <cp:category/>
  <cp:version/>
  <cp:contentType/>
  <cp:contentStatus/>
</cp:coreProperties>
</file>